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to12390\Desktop\"/>
    </mc:Choice>
  </mc:AlternateContent>
  <bookViews>
    <workbookView xWindow="0" yWindow="0" windowWidth="20490" windowHeight="8445" firstSheet="1" activeTab="1"/>
  </bookViews>
  <sheets>
    <sheet name="Rekapitulácia stavby" sheetId="1" state="veryHidden" r:id="rId1"/>
    <sheet name="34 - Prístrešky pre konta..." sheetId="2" r:id="rId2"/>
  </sheets>
  <definedNames>
    <definedName name="_xlnm._FilterDatabase" localSheetId="1" hidden="1">'34 - Prístrešky pre konta...'!$C$122:$K$248</definedName>
    <definedName name="_xlnm.Print_Titles" localSheetId="1">'34 - Prístrešky pre konta...'!$122:$122</definedName>
    <definedName name="_xlnm.Print_Titles" localSheetId="0">'Rekapitulácia stavby'!$92:$92</definedName>
    <definedName name="_xlnm.Print_Area" localSheetId="1">'34 - Prístrešky pre konta...'!$C$4:$J$76,'34 - Prístrešky pre konta...'!$C$82:$J$106,'34 - Prístrešky pre konta...'!$C$112:$K$248</definedName>
    <definedName name="_xlnm.Print_Area" localSheetId="0">'Rekapitulácia stavby'!$D$4:$AO$76,'Rekapitulácia stavby'!$C$82:$AQ$96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248" i="2"/>
  <c r="BH248" i="2"/>
  <c r="BG248" i="2"/>
  <c r="BE248" i="2"/>
  <c r="T248" i="2"/>
  <c r="R248" i="2"/>
  <c r="P248" i="2"/>
  <c r="BK248" i="2"/>
  <c r="BF248" i="2"/>
  <c r="BI247" i="2"/>
  <c r="BH247" i="2"/>
  <c r="BG247" i="2"/>
  <c r="BE247" i="2"/>
  <c r="T247" i="2"/>
  <c r="T246" i="2"/>
  <c r="R247" i="2"/>
  <c r="R246" i="2"/>
  <c r="P247" i="2"/>
  <c r="P246" i="2" s="1"/>
  <c r="BK247" i="2"/>
  <c r="BK246" i="2" s="1"/>
  <c r="J105" i="2" s="1"/>
  <c r="BF247" i="2"/>
  <c r="BI241" i="2"/>
  <c r="BH241" i="2"/>
  <c r="BG241" i="2"/>
  <c r="BE241" i="2"/>
  <c r="T241" i="2"/>
  <c r="T240" i="2"/>
  <c r="R241" i="2"/>
  <c r="R240" i="2"/>
  <c r="P241" i="2"/>
  <c r="P240" i="2" s="1"/>
  <c r="BK241" i="2"/>
  <c r="BK240" i="2" s="1"/>
  <c r="J104" i="2" s="1"/>
  <c r="BF241" i="2"/>
  <c r="BI239" i="2"/>
  <c r="BH239" i="2"/>
  <c r="BG239" i="2"/>
  <c r="BE239" i="2"/>
  <c r="T239" i="2"/>
  <c r="R239" i="2"/>
  <c r="P239" i="2"/>
  <c r="BK239" i="2"/>
  <c r="BF239" i="2"/>
  <c r="BI238" i="2"/>
  <c r="BH238" i="2"/>
  <c r="BG238" i="2"/>
  <c r="BE238" i="2"/>
  <c r="T238" i="2"/>
  <c r="R238" i="2"/>
  <c r="P238" i="2"/>
  <c r="BK238" i="2"/>
  <c r="BF238" i="2"/>
  <c r="BI237" i="2"/>
  <c r="BH237" i="2"/>
  <c r="BG237" i="2"/>
  <c r="BE237" i="2"/>
  <c r="T237" i="2"/>
  <c r="R237" i="2"/>
  <c r="P237" i="2"/>
  <c r="BK237" i="2"/>
  <c r="BF237" i="2"/>
  <c r="BI235" i="2"/>
  <c r="BH235" i="2"/>
  <c r="BG235" i="2"/>
  <c r="BE235" i="2"/>
  <c r="T235" i="2"/>
  <c r="R235" i="2"/>
  <c r="R229" i="2" s="1"/>
  <c r="P235" i="2"/>
  <c r="BK235" i="2"/>
  <c r="BF235" i="2"/>
  <c r="BI230" i="2"/>
  <c r="BH230" i="2"/>
  <c r="BG230" i="2"/>
  <c r="BE230" i="2"/>
  <c r="T230" i="2"/>
  <c r="T229" i="2"/>
  <c r="R230" i="2"/>
  <c r="P230" i="2"/>
  <c r="P229" i="2"/>
  <c r="BK230" i="2"/>
  <c r="BF230" i="2"/>
  <c r="BI228" i="2"/>
  <c r="BH228" i="2"/>
  <c r="BG228" i="2"/>
  <c r="BE228" i="2"/>
  <c r="T228" i="2"/>
  <c r="R228" i="2"/>
  <c r="P228" i="2"/>
  <c r="BK228" i="2"/>
  <c r="BF228" i="2"/>
  <c r="BI227" i="2"/>
  <c r="BH227" i="2"/>
  <c r="BG227" i="2"/>
  <c r="BE227" i="2"/>
  <c r="T227" i="2"/>
  <c r="R227" i="2"/>
  <c r="P227" i="2"/>
  <c r="BK227" i="2"/>
  <c r="BF227" i="2"/>
  <c r="BI222" i="2"/>
  <c r="BH222" i="2"/>
  <c r="BG222" i="2"/>
  <c r="BE222" i="2"/>
  <c r="T222" i="2"/>
  <c r="R222" i="2"/>
  <c r="P222" i="2"/>
  <c r="BK222" i="2"/>
  <c r="BF222" i="2"/>
  <c r="BI217" i="2"/>
  <c r="BH217" i="2"/>
  <c r="BG217" i="2"/>
  <c r="BE217" i="2"/>
  <c r="T217" i="2"/>
  <c r="R217" i="2"/>
  <c r="R211" i="2" s="1"/>
  <c r="P217" i="2"/>
  <c r="BK217" i="2"/>
  <c r="BF217" i="2"/>
  <c r="BI212" i="2"/>
  <c r="BH212" i="2"/>
  <c r="BG212" i="2"/>
  <c r="BE212" i="2"/>
  <c r="T212" i="2"/>
  <c r="T211" i="2"/>
  <c r="R212" i="2"/>
  <c r="P212" i="2"/>
  <c r="P211" i="2"/>
  <c r="BK212" i="2"/>
  <c r="BF212" i="2"/>
  <c r="BI210" i="2"/>
  <c r="BH210" i="2"/>
  <c r="BG210" i="2"/>
  <c r="BE210" i="2"/>
  <c r="T210" i="2"/>
  <c r="R210" i="2"/>
  <c r="P210" i="2"/>
  <c r="BK210" i="2"/>
  <c r="BF210" i="2"/>
  <c r="BI205" i="2"/>
  <c r="BH205" i="2"/>
  <c r="BG205" i="2"/>
  <c r="BE205" i="2"/>
  <c r="T205" i="2"/>
  <c r="R205" i="2"/>
  <c r="P205" i="2"/>
  <c r="BK205" i="2"/>
  <c r="BF205" i="2"/>
  <c r="BI199" i="2"/>
  <c r="BH199" i="2"/>
  <c r="BG199" i="2"/>
  <c r="BE199" i="2"/>
  <c r="T199" i="2"/>
  <c r="R199" i="2"/>
  <c r="P199" i="2"/>
  <c r="BK199" i="2"/>
  <c r="BF199" i="2"/>
  <c r="BI194" i="2"/>
  <c r="BH194" i="2"/>
  <c r="BG194" i="2"/>
  <c r="BE194" i="2"/>
  <c r="T194" i="2"/>
  <c r="R194" i="2"/>
  <c r="P194" i="2"/>
  <c r="BK194" i="2"/>
  <c r="BF194" i="2"/>
  <c r="BI188" i="2"/>
  <c r="BH188" i="2"/>
  <c r="BG188" i="2"/>
  <c r="BE188" i="2"/>
  <c r="T188" i="2"/>
  <c r="R188" i="2"/>
  <c r="P188" i="2"/>
  <c r="BK188" i="2"/>
  <c r="BF188" i="2"/>
  <c r="BI183" i="2"/>
  <c r="BH183" i="2"/>
  <c r="BG183" i="2"/>
  <c r="BE183" i="2"/>
  <c r="T183" i="2"/>
  <c r="R183" i="2"/>
  <c r="P183" i="2"/>
  <c r="BK183" i="2"/>
  <c r="BF183" i="2"/>
  <c r="BI177" i="2"/>
  <c r="BH177" i="2"/>
  <c r="BG177" i="2"/>
  <c r="BE177" i="2"/>
  <c r="T177" i="2"/>
  <c r="R177" i="2"/>
  <c r="P177" i="2"/>
  <c r="BK177" i="2"/>
  <c r="BF177" i="2"/>
  <c r="BI176" i="2"/>
  <c r="BH176" i="2"/>
  <c r="BG176" i="2"/>
  <c r="BE176" i="2"/>
  <c r="T176" i="2"/>
  <c r="T175" i="2"/>
  <c r="T174" i="2" s="1"/>
  <c r="R176" i="2"/>
  <c r="R175" i="2" s="1"/>
  <c r="R174" i="2" s="1"/>
  <c r="P176" i="2"/>
  <c r="P175" i="2"/>
  <c r="P174" i="2" s="1"/>
  <c r="BK176" i="2"/>
  <c r="BF176" i="2"/>
  <c r="BI173" i="2"/>
  <c r="BH173" i="2"/>
  <c r="BG173" i="2"/>
  <c r="BE173" i="2"/>
  <c r="T173" i="2"/>
  <c r="T172" i="2"/>
  <c r="R173" i="2"/>
  <c r="R172" i="2"/>
  <c r="P173" i="2"/>
  <c r="P172" i="2"/>
  <c r="BK173" i="2"/>
  <c r="BK172" i="2"/>
  <c r="J99" i="2" s="1"/>
  <c r="BF173" i="2"/>
  <c r="BI171" i="2"/>
  <c r="BH171" i="2"/>
  <c r="BG171" i="2"/>
  <c r="BE171" i="2"/>
  <c r="T171" i="2"/>
  <c r="R171" i="2"/>
  <c r="P171" i="2"/>
  <c r="BK171" i="2"/>
  <c r="BF171" i="2"/>
  <c r="BI166" i="2"/>
  <c r="BH166" i="2"/>
  <c r="BG166" i="2"/>
  <c r="BE166" i="2"/>
  <c r="T166" i="2"/>
  <c r="R166" i="2"/>
  <c r="R160" i="2" s="1"/>
  <c r="P166" i="2"/>
  <c r="BK166" i="2"/>
  <c r="BK160" i="2" s="1"/>
  <c r="J98" i="2" s="1"/>
  <c r="BF166" i="2"/>
  <c r="BI161" i="2"/>
  <c r="BH161" i="2"/>
  <c r="BG161" i="2"/>
  <c r="BE161" i="2"/>
  <c r="T161" i="2"/>
  <c r="T160" i="2"/>
  <c r="R161" i="2"/>
  <c r="P161" i="2"/>
  <c r="P160" i="2"/>
  <c r="BK161" i="2"/>
  <c r="BF161" i="2"/>
  <c r="BI155" i="2"/>
  <c r="BH155" i="2"/>
  <c r="BG155" i="2"/>
  <c r="BE155" i="2"/>
  <c r="T155" i="2"/>
  <c r="R155" i="2"/>
  <c r="P155" i="2"/>
  <c r="BK155" i="2"/>
  <c r="BF155" i="2"/>
  <c r="BI154" i="2"/>
  <c r="BH154" i="2"/>
  <c r="BG154" i="2"/>
  <c r="BE154" i="2"/>
  <c r="T154" i="2"/>
  <c r="R154" i="2"/>
  <c r="P154" i="2"/>
  <c r="BK154" i="2"/>
  <c r="BF154" i="2"/>
  <c r="BI149" i="2"/>
  <c r="BH149" i="2"/>
  <c r="BG149" i="2"/>
  <c r="BE149" i="2"/>
  <c r="T149" i="2"/>
  <c r="R149" i="2"/>
  <c r="P149" i="2"/>
  <c r="BK149" i="2"/>
  <c r="BF149" i="2"/>
  <c r="BI144" i="2"/>
  <c r="BH144" i="2"/>
  <c r="BG144" i="2"/>
  <c r="BE144" i="2"/>
  <c r="T144" i="2"/>
  <c r="R144" i="2"/>
  <c r="R138" i="2" s="1"/>
  <c r="P144" i="2"/>
  <c r="BK144" i="2"/>
  <c r="BF144" i="2"/>
  <c r="BI139" i="2"/>
  <c r="BH139" i="2"/>
  <c r="BG139" i="2"/>
  <c r="BE139" i="2"/>
  <c r="T139" i="2"/>
  <c r="T138" i="2"/>
  <c r="R139" i="2"/>
  <c r="P139" i="2"/>
  <c r="P138" i="2"/>
  <c r="BK139" i="2"/>
  <c r="BF139" i="2"/>
  <c r="BI136" i="2"/>
  <c r="BH136" i="2"/>
  <c r="BG136" i="2"/>
  <c r="BE136" i="2"/>
  <c r="T136" i="2"/>
  <c r="R136" i="2"/>
  <c r="P136" i="2"/>
  <c r="BK136" i="2"/>
  <c r="BF136" i="2"/>
  <c r="BI135" i="2"/>
  <c r="BH135" i="2"/>
  <c r="BG135" i="2"/>
  <c r="BE135" i="2"/>
  <c r="T135" i="2"/>
  <c r="R135" i="2"/>
  <c r="P135" i="2"/>
  <c r="BK135" i="2"/>
  <c r="BF135" i="2"/>
  <c r="BI133" i="2"/>
  <c r="BH133" i="2"/>
  <c r="BG133" i="2"/>
  <c r="BE133" i="2"/>
  <c r="T133" i="2"/>
  <c r="R133" i="2"/>
  <c r="P133" i="2"/>
  <c r="BK133" i="2"/>
  <c r="BF133" i="2"/>
  <c r="BI132" i="2"/>
  <c r="BH132" i="2"/>
  <c r="BG132" i="2"/>
  <c r="BE132" i="2"/>
  <c r="T132" i="2"/>
  <c r="R132" i="2"/>
  <c r="P132" i="2"/>
  <c r="BK132" i="2"/>
  <c r="BF132" i="2"/>
  <c r="BI131" i="2"/>
  <c r="BH131" i="2"/>
  <c r="BG131" i="2"/>
  <c r="F33" i="2" s="1"/>
  <c r="BB95" i="1" s="1"/>
  <c r="BB94" i="1" s="1"/>
  <c r="BE131" i="2"/>
  <c r="T131" i="2"/>
  <c r="R131" i="2"/>
  <c r="P131" i="2"/>
  <c r="BK131" i="2"/>
  <c r="BF131" i="2"/>
  <c r="BI126" i="2"/>
  <c r="F35" i="2"/>
  <c r="BD95" i="1" s="1"/>
  <c r="BD94" i="1" s="1"/>
  <c r="W33" i="1" s="1"/>
  <c r="BH126" i="2"/>
  <c r="BG126" i="2"/>
  <c r="BE126" i="2"/>
  <c r="J31" i="2" s="1"/>
  <c r="AV95" i="1" s="1"/>
  <c r="T126" i="2"/>
  <c r="T125" i="2"/>
  <c r="T124" i="2" s="1"/>
  <c r="T123" i="2" s="1"/>
  <c r="R126" i="2"/>
  <c r="R125" i="2"/>
  <c r="P126" i="2"/>
  <c r="P125" i="2"/>
  <c r="P124" i="2" s="1"/>
  <c r="P123" i="2" s="1"/>
  <c r="AU95" i="1" s="1"/>
  <c r="AU94" i="1" s="1"/>
  <c r="BK126" i="2"/>
  <c r="BF126" i="2"/>
  <c r="J120" i="2"/>
  <c r="J119" i="2"/>
  <c r="F119" i="2"/>
  <c r="F117" i="2"/>
  <c r="E115" i="2"/>
  <c r="J90" i="2"/>
  <c r="J89" i="2"/>
  <c r="F89" i="2"/>
  <c r="F87" i="2"/>
  <c r="E85" i="2"/>
  <c r="J16" i="2"/>
  <c r="E16" i="2"/>
  <c r="F120" i="2" s="1"/>
  <c r="F90" i="2"/>
  <c r="J15" i="2"/>
  <c r="J10" i="2"/>
  <c r="J87" i="2" s="1"/>
  <c r="J117" i="2"/>
  <c r="AS94" i="1"/>
  <c r="L90" i="1"/>
  <c r="AM90" i="1"/>
  <c r="AM89" i="1"/>
  <c r="L89" i="1"/>
  <c r="AM87" i="1"/>
  <c r="L87" i="1"/>
  <c r="L85" i="1"/>
  <c r="L84" i="1"/>
  <c r="BK125" i="2" l="1"/>
  <c r="BK175" i="2"/>
  <c r="BK229" i="2"/>
  <c r="J103" i="2" s="1"/>
  <c r="BK211" i="2"/>
  <c r="J102" i="2" s="1"/>
  <c r="F34" i="2"/>
  <c r="BC95" i="1" s="1"/>
  <c r="BC94" i="1" s="1"/>
  <c r="BK138" i="2"/>
  <c r="J97" i="2" s="1"/>
  <c r="R124" i="2"/>
  <c r="R123" i="2" s="1"/>
  <c r="AX94" i="1"/>
  <c r="W31" i="1"/>
  <c r="J32" i="2"/>
  <c r="AW95" i="1" s="1"/>
  <c r="AT95" i="1" s="1"/>
  <c r="F32" i="2"/>
  <c r="BA95" i="1" s="1"/>
  <c r="BA94" i="1" s="1"/>
  <c r="J96" i="2"/>
  <c r="J101" i="2"/>
  <c r="AY94" i="1"/>
  <c r="W32" i="1"/>
  <c r="F31" i="2"/>
  <c r="AZ95" i="1" s="1"/>
  <c r="AZ94" i="1" s="1"/>
  <c r="BK174" i="2" l="1"/>
  <c r="J100" i="2" s="1"/>
  <c r="BK124" i="2"/>
  <c r="J95" i="2"/>
  <c r="BK123" i="2"/>
  <c r="W30" i="1"/>
  <c r="AW94" i="1"/>
  <c r="AK30" i="1" s="1"/>
  <c r="W29" i="1"/>
  <c r="AV94" i="1"/>
  <c r="AK29" i="1" l="1"/>
  <c r="AT94" i="1"/>
  <c r="J94" i="2"/>
  <c r="J28" i="2"/>
  <c r="J37" i="2" l="1"/>
  <c r="AG95" i="1"/>
  <c r="AN95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<sst xmlns="http://schemas.openxmlformats.org/spreadsheetml/2006/main" count="1531" uniqueCount="339">
  <si>
    <t>Export Komplet</t>
  </si>
  <si>
    <t/>
  </si>
  <si>
    <t>2.0</t>
  </si>
  <si>
    <t>False</t>
  </si>
  <si>
    <t>{5d9edd6a-19a4-46e1-acce-ab475c46cdb1}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</si>
  <si>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</si>
  <si>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</si>
  <si>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</si>
  <si>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</si>
  <si>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</si>
  <si>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Kód:</t>
  </si>
  <si>
    <t>34</t>
  </si>
  <si>
    <t>Stavba:</t>
  </si>
  <si>
    <t>Prístrešky pre kontajnery na komunálny odpad</t>
  </si>
  <si>
    <t>JKSO:</t>
  </si>
  <si>
    <t>KS:</t>
  </si>
  <si>
    <t>Miesto:</t>
  </si>
  <si>
    <t xml:space="preserve">Župkov </t>
  </si>
  <si>
    <t>Dátum:</t>
  </si>
  <si>
    <t>20. 11. 2019</t>
  </si>
  <si>
    <t>Objednávateľ:</t>
  </si>
  <si>
    <t>IČO:</t>
  </si>
  <si>
    <t xml:space="preserve">Obec Župkov </t>
  </si>
  <si>
    <t>IČ DPH:</t>
  </si>
  <si>
    <t>Zhotoviteľ:</t>
  </si>
  <si>
    <t xml:space="preserve"> </t>
  </si>
  <si>
    <t>Projektant:</t>
  </si>
  <si>
    <t xml:space="preserve">Jaroslav Šmecko </t>
  </si>
  <si>
    <t>Spracovateľ:</t>
  </si>
  <si>
    <t>True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</si>
  <si>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</si>
  <si>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</si>
  <si>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</si>
  <si>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</si>
  <si>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</si>
  <si>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</si>
  <si>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</si>
  <si>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</si>
  <si>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</si>
  <si>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</si>
  <si>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</si>
  <si>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</si>
  <si>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</si>
  <si>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</si>
  <si>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</si>
  <si>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</si>
  <si>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</si>
  <si>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</si>
  <si>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</si>
  <si>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</si>
  <si>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</si>
  <si>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</si>
  <si>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</si>
  <si>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</si>
  <si>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</si>
  <si>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</si>
  <si>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</si>
  <si>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</si>
  <si>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</si>
  <si>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</si>
  <si>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</si>
  <si>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</si>
  <si>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</si>
  <si>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</si>
  <si>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</si>
  <si>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</si>
  <si>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</si>
  <si>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</si>
  <si>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</si>
  <si>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</si>
  <si>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</si>
  <si>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</si>
  <si>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</si>
  <si>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</si>
  <si>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</si>
  <si>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</si>
  <si>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</si>
  <si>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</si>
  <si>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</si>
  <si>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</si>
  <si>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</si>
  <si>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</si>
  <si>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</si>
  <si>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</si>
  <si>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</si>
  <si>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</si>
  <si>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</si>
  <si>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9 - Ostatné konštrukcie a práce-búranie</t>
  </si>
  <si>
    <t xml:space="preserve">    99 - Presun hmôt HSV</t>
  </si>
  <si>
    <t>PSV - Práce a dodávky PSV</t>
  </si>
  <si>
    <t xml:space="preserve">    762 - Konštrukcie tesárske</t>
  </si>
  <si>
    <t xml:space="preserve">    764 - Konštrukcie klampiarske</t>
  </si>
  <si>
    <t xml:space="preserve">    767 - Konštrukcie doplnkové kovové</t>
  </si>
  <si>
    <t xml:space="preserve">    783 - Nátery</t>
  </si>
  <si>
    <t>VRN - Vedľajšie rozpočtové náklady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</si>
  <si>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</si>
  <si>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</si>
  <si>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</si>
  <si>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</si>
  <si>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</si>
  <si>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</si>
  <si>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</si>
  <si>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</si>
  <si>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</si>
  <si>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</si>
  <si>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</si>
  <si>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</si>
  <si>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</si>
  <si>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</si>
  <si>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</si>
  <si>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</si>
  <si>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131201101</t>
  </si>
  <si>
    <t>Výkop nezapaženej jamy v hornine 3, do 100 m3</t>
  </si>
  <si>
    <t>m3</t>
  </si>
  <si>
    <t>4</t>
  </si>
  <si>
    <t>2</t>
  </si>
  <si>
    <t>251042646</t>
  </si>
  <si>
    <t>VV</t>
  </si>
  <si>
    <t>10*2,5*0,3" prístrešok 1</t>
  </si>
  <si>
    <t>10*2,5*0,3" prístrešok 2</t>
  </si>
  <si>
    <t>7*3*0,3" prístrešok 3</t>
  </si>
  <si>
    <t>Súčet</t>
  </si>
  <si>
    <t>131201109</t>
  </si>
  <si>
    <t>Hĺbenie nezapažených jám a zárezov. Príplatok za lepivosť horniny 3</t>
  </si>
  <si>
    <t>650350803</t>
  </si>
  <si>
    <t>3</t>
  </si>
  <si>
    <t>162501102</t>
  </si>
  <si>
    <t>Vodorovné premiestnenie výkopku po spevnenej ceste z horniny tr.1-4, do 100 m3 na vzdialenosť do 3000 m</t>
  </si>
  <si>
    <t>-484000160</t>
  </si>
  <si>
    <t>162501105</t>
  </si>
  <si>
    <t>Vodorovné premiestnenie výkopku po spevnenej ceste z horniny tr.1-4, do 100 m3, príplatok k cene za každých ďalšich a začatých 1000 m</t>
  </si>
  <si>
    <t>726994364</t>
  </si>
  <si>
    <t>21,3*10 'Přepočítané koeficientom množstva</t>
  </si>
  <si>
    <t>5</t>
  </si>
  <si>
    <t>171201201</t>
  </si>
  <si>
    <t>Uloženie sypaniny na skládky do 100 m3</t>
  </si>
  <si>
    <t>-1333095823</t>
  </si>
  <si>
    <t>6</t>
  </si>
  <si>
    <t>171209002</t>
  </si>
  <si>
    <t>Poplatok za skladovanie - zemina a kamenivo (17 05) ostatné</t>
  </si>
  <si>
    <t>t</t>
  </si>
  <si>
    <t>-1877753561</t>
  </si>
  <si>
    <t>21,3*1,65</t>
  </si>
  <si>
    <t>Zakladanie</t>
  </si>
  <si>
    <t>7</t>
  </si>
  <si>
    <t>271521111</t>
  </si>
  <si>
    <t>Vankúše zhutnené pod základy a dosku z kameniva hrubého drveného, frakcie 16 - 125 mm</t>
  </si>
  <si>
    <t>-958600594</t>
  </si>
  <si>
    <t>10*2,5*0,1" prístrešok 1</t>
  </si>
  <si>
    <t>10*2,5*0,1" prístrešok 2</t>
  </si>
  <si>
    <t>7*3*0,1" prístrešok 3</t>
  </si>
  <si>
    <t>8</t>
  </si>
  <si>
    <t>273321211</t>
  </si>
  <si>
    <t>Betón základových dosiek, železový (bez výstuže), tr. C 12/15</t>
  </si>
  <si>
    <t>-1099111806</t>
  </si>
  <si>
    <t>10*2,5*0,2" prístrešok 1</t>
  </si>
  <si>
    <t>10*2,5*0,2" prístrešok 2</t>
  </si>
  <si>
    <t>7*3*0,2" prístrešok 3</t>
  </si>
  <si>
    <t>9</t>
  </si>
  <si>
    <t>273351217</t>
  </si>
  <si>
    <t>Debnenie stien základových dosiek, zhotovenie-tradičné</t>
  </si>
  <si>
    <t>m2</t>
  </si>
  <si>
    <t>-846396878</t>
  </si>
  <si>
    <t>(10+2,5+2,5+10)*0,5" prístrešok 1</t>
  </si>
  <si>
    <t>(10+2,5+2,5+10)*0,5" prístrešok 2</t>
  </si>
  <si>
    <t>(7+3+7+3)*0,5" prístrešok 3</t>
  </si>
  <si>
    <t>10</t>
  </si>
  <si>
    <t>273351218</t>
  </si>
  <si>
    <t>Debnenie stien základových dosiek, odstránenie-tradičné</t>
  </si>
  <si>
    <t>1654951195</t>
  </si>
  <si>
    <t>11</t>
  </si>
  <si>
    <t>273362021</t>
  </si>
  <si>
    <t>Výstuž základových dosiek zo zvár. sietí KARI</t>
  </si>
  <si>
    <t>-1455420667</t>
  </si>
  <si>
    <t>155*0,001" prístrešok 1</t>
  </si>
  <si>
    <t>155*0,001" prístrešok 2</t>
  </si>
  <si>
    <t>130*0,001" prístrešok 3</t>
  </si>
  <si>
    <t>Ostatné konštrukcie a práce-búranie</t>
  </si>
  <si>
    <t>12</t>
  </si>
  <si>
    <t>941955002</t>
  </si>
  <si>
    <t>Lešenie ľahké pracovné pomocné, s výškou lešeňovej podlahy nad 1,20 do 1,90 m</t>
  </si>
  <si>
    <t>-67162057</t>
  </si>
  <si>
    <t>10*2,5" prístrešok 1</t>
  </si>
  <si>
    <t>10*2,5" prístrešok 2</t>
  </si>
  <si>
    <t>7*3" prístrešok 3</t>
  </si>
  <si>
    <t>13</t>
  </si>
  <si>
    <t>953943122</t>
  </si>
  <si>
    <t>Osadenie drobných kovových predmetov do betónu pred zabetónovaním, hmotnosti 1-5 kg/kus (bez dodávky)</t>
  </si>
  <si>
    <t>ks</t>
  </si>
  <si>
    <t>490029993</t>
  </si>
  <si>
    <t>10" prístrešok 1</t>
  </si>
  <si>
    <t>10" prístrešok 2</t>
  </si>
  <si>
    <t>8" prístrešok 3</t>
  </si>
  <si>
    <t>14</t>
  </si>
  <si>
    <t>M</t>
  </si>
  <si>
    <t>1857</t>
  </si>
  <si>
    <t xml:space="preserve">Pätka stĺpika </t>
  </si>
  <si>
    <t>-2050558253</t>
  </si>
  <si>
    <t>99</t>
  </si>
  <si>
    <t>Presun hmôt HSV</t>
  </si>
  <si>
    <t>15</t>
  </si>
  <si>
    <t>998011002</t>
  </si>
  <si>
    <t xml:space="preserve">Presun hmôt </t>
  </si>
  <si>
    <t>-1536776759</t>
  </si>
  <si>
    <t>PSV</t>
  </si>
  <si>
    <t>Práce a dodávky PSV</t>
  </si>
  <si>
    <t>762</t>
  </si>
  <si>
    <t>Konštrukcie tesárske</t>
  </si>
  <si>
    <t>16</t>
  </si>
  <si>
    <t>762332120</t>
  </si>
  <si>
    <t>Montáž viazaných konštrukcií krovov striech z reziva priemernej plochy 120-224 cm2 - krokvy</t>
  </si>
  <si>
    <t>m</t>
  </si>
  <si>
    <t>1271621705</t>
  </si>
  <si>
    <t>17</t>
  </si>
  <si>
    <t>605120007300</t>
  </si>
  <si>
    <t>Hranoly zo smrekovca neopracované hranené akosť I - krokvy</t>
  </si>
  <si>
    <t>32</t>
  </si>
  <si>
    <t>-934213724</t>
  </si>
  <si>
    <t>9*3,11*0,16*0,08" prístrešok 1</t>
  </si>
  <si>
    <t>9*3,11*0,16*0,08" prístrešok 2</t>
  </si>
  <si>
    <t>9*3,61*0,16*0,08" prístrešok 3</t>
  </si>
  <si>
    <t>1,132416*1,1 'Přepočítané koeficientom množstva</t>
  </si>
  <si>
    <t>18</t>
  </si>
  <si>
    <t>762332130</t>
  </si>
  <si>
    <t>Montáž viazaných konštrukcií krovov striech z reziva priemernej plochy 224-288 cm2</t>
  </si>
  <si>
    <t>-1829548543</t>
  </si>
  <si>
    <t>(5*2,2)+(5*2)+(3*2,34)+(2*10)+(20*0,75)" prístrešok 1</t>
  </si>
  <si>
    <t xml:space="preserve">(5*2,2)+(5*2)+(3*2,34)+(2*10)+(20*0,75)" prístrešok 2 </t>
  </si>
  <si>
    <t xml:space="preserve">(4*2,2)+(4*2)+(3*2,84)+(2*7)+(16*0,75)" prístrešok 3 </t>
  </si>
  <si>
    <t>19</t>
  </si>
  <si>
    <t>605120008200</t>
  </si>
  <si>
    <t>Hranoly zo smrekovca neopracované hranené akosť I</t>
  </si>
  <si>
    <t>-322984558</t>
  </si>
  <si>
    <t>63,02*0,16*0,16" prístrešok 1</t>
  </si>
  <si>
    <t>63,02*0,16*0,16" prístrešok 2</t>
  </si>
  <si>
    <t>51,32*0,16*0,16" prístrešok 3</t>
  </si>
  <si>
    <t>4,540416*1,1 'Přepočítané koeficientom množstva</t>
  </si>
  <si>
    <t>762341201</t>
  </si>
  <si>
    <t>Montáž latovania jednoduchých striech pre sklon do 60°</t>
  </si>
  <si>
    <t>-1127309790</t>
  </si>
  <si>
    <t>101" prístrešok 1</t>
  </si>
  <si>
    <t>101" prístrešok 2</t>
  </si>
  <si>
    <t xml:space="preserve">85,2" prístrešok 3 </t>
  </si>
  <si>
    <t>21</t>
  </si>
  <si>
    <t>605430000200</t>
  </si>
  <si>
    <t>Rezivo stavebné zo smreku - strešné laty impregnované hr. 30 mm, š. 40 mm, dĺ. 4000-5000 mm</t>
  </si>
  <si>
    <t>-1239896465</t>
  </si>
  <si>
    <t>101*0,03*0,04" prístrešok 1</t>
  </si>
  <si>
    <t>101*0,03*0,04" prístrešok 2</t>
  </si>
  <si>
    <t>85,2*0,03*0,04" prístrešok 3</t>
  </si>
  <si>
    <t>0,34464*1,05 'Přepočítané koeficientom množstva</t>
  </si>
  <si>
    <t>22</t>
  </si>
  <si>
    <t>762395000</t>
  </si>
  <si>
    <t>Spojovacie prostriedky pre viazané konštrukcie krovov, debnenie a laťovanie, nadstrešné konštr., spádové kliny - svorky, dosky, klince, pásová oceľ, vruty</t>
  </si>
  <si>
    <t>-1556532739</t>
  </si>
  <si>
    <t>(0,358+1,613+0,121)*1,1" prístrešok 1</t>
  </si>
  <si>
    <t>(0,358+1,613+0,121)*1,1" prístrešok 2</t>
  </si>
  <si>
    <t>(0,416+1,314+0,102)*1,1" prístrešok 3</t>
  </si>
  <si>
    <t>23</t>
  </si>
  <si>
    <t>998762102</t>
  </si>
  <si>
    <t>Presun hmôt pre konštrukcie tesárske v objektoch výšky do 12 m</t>
  </si>
  <si>
    <t>788619598</t>
  </si>
  <si>
    <t>764</t>
  </si>
  <si>
    <t>Konštrukcie klampiarske</t>
  </si>
  <si>
    <t>24</t>
  </si>
  <si>
    <t>764173101</t>
  </si>
  <si>
    <t>Strešná krytina Maslen Škridplech, sklon strechy do 30°</t>
  </si>
  <si>
    <t>-1295213464</t>
  </si>
  <si>
    <t>31,1" prístrešok 1</t>
  </si>
  <si>
    <t>31,1" prístrešok 2</t>
  </si>
  <si>
    <t>25,27" prístrešok 3</t>
  </si>
  <si>
    <t>25</t>
  </si>
  <si>
    <t>764173431</t>
  </si>
  <si>
    <t>Odkvapové lemovanie r.š. 250 mm, k strešnej krytine MASLEN, sklon strechy do 30°</t>
  </si>
  <si>
    <t>-2030243307</t>
  </si>
  <si>
    <t>10,1" prístrešok 1</t>
  </si>
  <si>
    <t>10,1" prístrešok 2</t>
  </si>
  <si>
    <t>7,1" prístrešok 3</t>
  </si>
  <si>
    <t>26</t>
  </si>
  <si>
    <t>764173601</t>
  </si>
  <si>
    <t>Záveterná lišta r.š. 310 mm, k strešnej krytine MASLEN, sklon strechy do 30°</t>
  </si>
  <si>
    <t>-323797876</t>
  </si>
  <si>
    <t>10,1+3,19+3,19" prístrešok 1</t>
  </si>
  <si>
    <t>10,1+3,19+3,19" prístrešok 2</t>
  </si>
  <si>
    <t>7,1+3,69+3,69" prístrešok 3</t>
  </si>
  <si>
    <t>27</t>
  </si>
  <si>
    <t>764900002</t>
  </si>
  <si>
    <t>Paropriepustná fólia pod strešnú krytinu MASLEN, kontaktná - 135g/m2</t>
  </si>
  <si>
    <t>2080829723</t>
  </si>
  <si>
    <t>28</t>
  </si>
  <si>
    <t>998764101</t>
  </si>
  <si>
    <t>Presun hmôt pre konštrukcie klampiarske v objektoch výšky do 6 m</t>
  </si>
  <si>
    <t>1116261835</t>
  </si>
  <si>
    <t>767</t>
  </si>
  <si>
    <t>Konštrukcie doplnkové kovové</t>
  </si>
  <si>
    <t>29</t>
  </si>
  <si>
    <t>767911130</t>
  </si>
  <si>
    <t>Montáž oplotenia strojového pletiva, s výškou nad 1,6 m</t>
  </si>
  <si>
    <t>796578569</t>
  </si>
  <si>
    <t>(10+10+2,5+2,5)" prístrešok 1</t>
  </si>
  <si>
    <t>(10+2,5+2,5+10)" prístrešok 2</t>
  </si>
  <si>
    <t xml:space="preserve">(7+7+3+3)" prístrešok 3 </t>
  </si>
  <si>
    <t>30</t>
  </si>
  <si>
    <t>180cm Pletivo L 60 zelené</t>
  </si>
  <si>
    <t>25 m balík</t>
  </si>
  <si>
    <t>-1602571409</t>
  </si>
  <si>
    <t>75*0,04 'Přepočítané koeficientom množstva</t>
  </si>
  <si>
    <t>31</t>
  </si>
  <si>
    <t>767920120</t>
  </si>
  <si>
    <t>Montáž bráničky nad 2m2</t>
  </si>
  <si>
    <t>361337677</t>
  </si>
  <si>
    <t>1075</t>
  </si>
  <si>
    <t>Bránička 1460mm x 1800mm</t>
  </si>
  <si>
    <t>495918670</t>
  </si>
  <si>
    <t>33</t>
  </si>
  <si>
    <t>998767101</t>
  </si>
  <si>
    <t>Presun hmôt pre kovové stavebné doplnkové konštrukcie v objektoch výšky do 6 m</t>
  </si>
  <si>
    <t>-1619354782</t>
  </si>
  <si>
    <t>783</t>
  </si>
  <si>
    <t>Nátery</t>
  </si>
  <si>
    <t>783782203</t>
  </si>
  <si>
    <t>Nátery tesárskych konštrukcií povrchová impregnácia Bochemitom QB</t>
  </si>
  <si>
    <t>-1584782121</t>
  </si>
  <si>
    <t>(9*3,11*0,16*2 )+(0,08*9*3,11*2)+(63,02*0,16*4)" prístrešok 1</t>
  </si>
  <si>
    <t>(9*3,11*0,16*2)+(0,08*9*3,11*2)+(63,02*0,16*4)" prístrešok 2</t>
  </si>
  <si>
    <t>(9*3,61*0,16*2)+(0,08*9*3,11*2)+(51,32*0,16*4)" prístrešok 3</t>
  </si>
  <si>
    <t>VRN</t>
  </si>
  <si>
    <t>Vedľajšie rozpočtové náklady</t>
  </si>
  <si>
    <t>35</t>
  </si>
  <si>
    <t>000300031</t>
  </si>
  <si>
    <t>Geodetické práce -  zameranie skutočného vyhotovenia stavby</t>
  </si>
  <si>
    <t>eur</t>
  </si>
  <si>
    <t>1024</t>
  </si>
  <si>
    <t>-274379125</t>
  </si>
  <si>
    <t>36</t>
  </si>
  <si>
    <t>000700011</t>
  </si>
  <si>
    <t>Dopravné náklady - mimostavenisková doprava objektivizácia dopravných nákladov materiálov</t>
  </si>
  <si>
    <t>-2068128429</t>
  </si>
  <si>
    <t xml:space="preserve">VÝKAZ VÝMER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</si>
</sst>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%"/>
    <numFmt numFmtId="165" formatCode="dd\.mm\.yyyy"/>
    <numFmt numFmtId="166" formatCode="#,##0.00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1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4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198" t="s">
        <v>5</v>
      </c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s="1" customFormat="1" ht="24.95" customHeight="1">
      <c r="B4" s="19"/>
      <c r="D4" s="20" t="s">
        <v>8</v>
      </c>
      <c r="AR4" s="19"/>
      <c r="AS4" s="21" t="s">
        <v>9</v>
      </c>
      <c r="BS4" s="16" t="s">
        <v>6</v>
      </c>
    </row>
    <row r="5" spans="1:74" s="1" customFormat="1" ht="12" customHeight="1">
      <c r="B5" s="19"/>
      <c r="D5" s="22" t="s">
        <v>10</v>
      </c>
      <c r="K5" s="195" t="s">
        <v>11</v>
      </c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R5" s="19"/>
      <c r="BS5" s="16" t="s">
        <v>6</v>
      </c>
    </row>
    <row r="6" spans="1:74" s="1" customFormat="1" ht="36.950000000000003" customHeight="1">
      <c r="B6" s="19"/>
      <c r="D6" s="24" t="s">
        <v>12</v>
      </c>
      <c r="K6" s="197" t="s">
        <v>13</v>
      </c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R6" s="19"/>
      <c r="BS6" s="16" t="s">
        <v>6</v>
      </c>
    </row>
    <row r="7" spans="1:74" s="1" customFormat="1" ht="12" customHeight="1">
      <c r="B7" s="19"/>
      <c r="D7" s="25" t="s">
        <v>14</v>
      </c>
      <c r="K7" s="23" t="s">
        <v>1</v>
      </c>
      <c r="AK7" s="25" t="s">
        <v>15</v>
      </c>
      <c r="AN7" s="23" t="s">
        <v>1</v>
      </c>
      <c r="AR7" s="19"/>
      <c r="BS7" s="16" t="s">
        <v>6</v>
      </c>
    </row>
    <row r="8" spans="1:74" s="1" customFormat="1" ht="12" customHeight="1">
      <c r="B8" s="19"/>
      <c r="D8" s="25" t="s">
        <v>16</v>
      </c>
      <c r="K8" s="23" t="s">
        <v>17</v>
      </c>
      <c r="AK8" s="25" t="s">
        <v>18</v>
      </c>
      <c r="AN8" s="23" t="s">
        <v>19</v>
      </c>
      <c r="AR8" s="19"/>
      <c r="BS8" s="16" t="s">
        <v>6</v>
      </c>
    </row>
    <row r="9" spans="1:74" s="1" customFormat="1" ht="14.45" customHeight="1">
      <c r="B9" s="19"/>
      <c r="AR9" s="19"/>
      <c r="BS9" s="16" t="s">
        <v>6</v>
      </c>
    </row>
    <row r="10" spans="1:74" s="1" customFormat="1" ht="12" customHeight="1">
      <c r="B10" s="19"/>
      <c r="D10" s="25" t="s">
        <v>20</v>
      </c>
      <c r="AK10" s="25" t="s">
        <v>21</v>
      </c>
      <c r="AN10" s="23" t="s">
        <v>1</v>
      </c>
      <c r="AR10" s="19"/>
      <c r="BS10" s="16" t="s">
        <v>6</v>
      </c>
    </row>
    <row r="11" spans="1:74" s="1" customFormat="1" ht="18.399999999999999" customHeight="1">
      <c r="B11" s="19"/>
      <c r="E11" s="23" t="s">
        <v>22</v>
      </c>
      <c r="AK11" s="25" t="s">
        <v>23</v>
      </c>
      <c r="AN11" s="23" t="s">
        <v>1</v>
      </c>
      <c r="AR11" s="19"/>
      <c r="BS11" s="16" t="s">
        <v>6</v>
      </c>
    </row>
    <row r="12" spans="1:74" s="1" customFormat="1" ht="6.95" customHeight="1">
      <c r="B12" s="19"/>
      <c r="AR12" s="19"/>
      <c r="BS12" s="16" t="s">
        <v>6</v>
      </c>
    </row>
    <row r="13" spans="1:74" s="1" customFormat="1" ht="12" customHeight="1">
      <c r="B13" s="19"/>
      <c r="D13" s="25" t="s">
        <v>24</v>
      </c>
      <c r="AK13" s="25" t="s">
        <v>21</v>
      </c>
      <c r="AN13" s="23" t="s">
        <v>1</v>
      </c>
      <c r="AR13" s="19"/>
      <c r="BS13" s="16" t="s">
        <v>6</v>
      </c>
    </row>
    <row r="14" spans="1:74" ht="12.75">
      <c r="B14" s="19"/>
      <c r="E14" s="23" t="s">
        <v>25</v>
      </c>
      <c r="AK14" s="25" t="s">
        <v>23</v>
      </c>
      <c r="AN14" s="23" t="s">
        <v>1</v>
      </c>
      <c r="AR14" s="19"/>
      <c r="BS14" s="16" t="s">
        <v>6</v>
      </c>
    </row>
    <row r="15" spans="1:74" s="1" customFormat="1" ht="6.95" customHeight="1">
      <c r="B15" s="19"/>
      <c r="AR15" s="19"/>
      <c r="BS15" s="16" t="s">
        <v>3</v>
      </c>
    </row>
    <row r="16" spans="1:74" s="1" customFormat="1" ht="12" customHeight="1">
      <c r="B16" s="19"/>
      <c r="D16" s="25" t="s">
        <v>26</v>
      </c>
      <c r="AK16" s="25" t="s">
        <v>21</v>
      </c>
      <c r="AN16" s="23" t="s">
        <v>1</v>
      </c>
      <c r="AR16" s="19"/>
      <c r="BS16" s="16" t="s">
        <v>3</v>
      </c>
    </row>
    <row r="17" spans="1:71" s="1" customFormat="1" ht="18.399999999999999" customHeight="1">
      <c r="B17" s="19"/>
      <c r="E17" s="23" t="s">
        <v>27</v>
      </c>
      <c r="AK17" s="25" t="s">
        <v>23</v>
      </c>
      <c r="AN17" s="23" t="s">
        <v>1</v>
      </c>
      <c r="AR17" s="19"/>
      <c r="BS17" s="16" t="s">
        <v>3</v>
      </c>
    </row>
    <row r="18" spans="1:71" s="1" customFormat="1" ht="6.95" customHeight="1">
      <c r="B18" s="19"/>
      <c r="AR18" s="19"/>
      <c r="BS18" s="16" t="s">
        <v>6</v>
      </c>
    </row>
    <row r="19" spans="1:71" s="1" customFormat="1" ht="12" customHeight="1">
      <c r="B19" s="19"/>
      <c r="D19" s="25" t="s">
        <v>28</v>
      </c>
      <c r="AK19" s="25" t="s">
        <v>21</v>
      </c>
      <c r="AN19" s="23" t="s">
        <v>1</v>
      </c>
      <c r="AR19" s="19"/>
      <c r="BS19" s="16" t="s">
        <v>6</v>
      </c>
    </row>
    <row r="20" spans="1:71" s="1" customFormat="1" ht="18.399999999999999" customHeight="1">
      <c r="B20" s="19"/>
      <c r="E20" s="23" t="s">
        <v>27</v>
      </c>
      <c r="AK20" s="25" t="s">
        <v>23</v>
      </c>
      <c r="AN20" s="23" t="s">
        <v>1</v>
      </c>
      <c r="AR20" s="19"/>
      <c r="BS20" s="16" t="s">
        <v>29</v>
      </c>
    </row>
    <row r="21" spans="1:71" s="1" customFormat="1" ht="6.95" customHeight="1">
      <c r="B21" s="19"/>
      <c r="AR21" s="19"/>
    </row>
    <row r="22" spans="1:71" s="1" customFormat="1" ht="12" customHeight="1">
      <c r="B22" s="19"/>
      <c r="D22" s="25" t="s">
        <v>30</v>
      </c>
      <c r="AR22" s="19"/>
    </row>
    <row r="23" spans="1:71" s="1" customFormat="1" ht="16.5" customHeight="1">
      <c r="B23" s="19"/>
      <c r="E23" s="199" t="s">
        <v>1</v>
      </c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R23" s="19"/>
    </row>
    <row r="24" spans="1:71" s="1" customFormat="1" ht="6.95" customHeight="1">
      <c r="B24" s="19"/>
      <c r="AR24" s="19"/>
    </row>
    <row r="25" spans="1:71" s="1" customFormat="1" ht="6.9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1:71" s="2" customFormat="1" ht="25.9" customHeight="1">
      <c r="A26" s="28"/>
      <c r="B26" s="29"/>
      <c r="C26" s="28"/>
      <c r="D26" s="30" t="s">
        <v>31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00">
        <f>ROUND(AG94,2)</f>
        <v>0</v>
      </c>
      <c r="AL26" s="201"/>
      <c r="AM26" s="201"/>
      <c r="AN26" s="201"/>
      <c r="AO26" s="201"/>
      <c r="AP26" s="28"/>
      <c r="AQ26" s="28"/>
      <c r="AR26" s="29"/>
      <c r="BE26" s="28"/>
    </row>
    <row r="27" spans="1:71" s="2" customFormat="1" ht="6.95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28"/>
    </row>
    <row r="28" spans="1:71" s="2" customFormat="1" ht="12.75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02" t="s">
        <v>32</v>
      </c>
      <c r="M28" s="202"/>
      <c r="N28" s="202"/>
      <c r="O28" s="202"/>
      <c r="P28" s="202"/>
      <c r="Q28" s="28"/>
      <c r="R28" s="28"/>
      <c r="S28" s="28"/>
      <c r="T28" s="28"/>
      <c r="U28" s="28"/>
      <c r="V28" s="28"/>
      <c r="W28" s="202" t="s">
        <v>33</v>
      </c>
      <c r="X28" s="202"/>
      <c r="Y28" s="202"/>
      <c r="Z28" s="202"/>
      <c r="AA28" s="202"/>
      <c r="AB28" s="202"/>
      <c r="AC28" s="202"/>
      <c r="AD28" s="202"/>
      <c r="AE28" s="202"/>
      <c r="AF28" s="28"/>
      <c r="AG28" s="28"/>
      <c r="AH28" s="28"/>
      <c r="AI28" s="28"/>
      <c r="AJ28" s="28"/>
      <c r="AK28" s="202" t="s">
        <v>34</v>
      </c>
      <c r="AL28" s="202"/>
      <c r="AM28" s="202"/>
      <c r="AN28" s="202"/>
      <c r="AO28" s="202"/>
      <c r="AP28" s="28"/>
      <c r="AQ28" s="28"/>
      <c r="AR28" s="29"/>
      <c r="BE28" s="28"/>
    </row>
    <row r="29" spans="1:71" s="3" customFormat="1" ht="14.45" customHeight="1">
      <c r="B29" s="33"/>
      <c r="D29" s="25" t="s">
        <v>35</v>
      </c>
      <c r="F29" s="25" t="s">
        <v>36</v>
      </c>
      <c r="L29" s="205">
        <v>0.2</v>
      </c>
      <c r="M29" s="204"/>
      <c r="N29" s="204"/>
      <c r="O29" s="204"/>
      <c r="P29" s="204"/>
      <c r="W29" s="203">
        <f>ROUND(AZ94, 2)</f>
        <v>0</v>
      </c>
      <c r="X29" s="204"/>
      <c r="Y29" s="204"/>
      <c r="Z29" s="204"/>
      <c r="AA29" s="204"/>
      <c r="AB29" s="204"/>
      <c r="AC29" s="204"/>
      <c r="AD29" s="204"/>
      <c r="AE29" s="204"/>
      <c r="AK29" s="203">
        <f>ROUND(AV94, 2)</f>
        <v>0</v>
      </c>
      <c r="AL29" s="204"/>
      <c r="AM29" s="204"/>
      <c r="AN29" s="204"/>
      <c r="AO29" s="204"/>
      <c r="AR29" s="33"/>
    </row>
    <row r="30" spans="1:71" s="3" customFormat="1" ht="14.45" customHeight="1">
      <c r="B30" s="33"/>
      <c r="F30" s="25" t="s">
        <v>37</v>
      </c>
      <c r="L30" s="205">
        <v>0.2</v>
      </c>
      <c r="M30" s="204"/>
      <c r="N30" s="204"/>
      <c r="O30" s="204"/>
      <c r="P30" s="204"/>
      <c r="W30" s="203">
        <f>ROUND(BA94, 2)</f>
        <v>0</v>
      </c>
      <c r="X30" s="204"/>
      <c r="Y30" s="204"/>
      <c r="Z30" s="204"/>
      <c r="AA30" s="204"/>
      <c r="AB30" s="204"/>
      <c r="AC30" s="204"/>
      <c r="AD30" s="204"/>
      <c r="AE30" s="204"/>
      <c r="AK30" s="203">
        <f>ROUND(AW94, 2)</f>
        <v>0</v>
      </c>
      <c r="AL30" s="204"/>
      <c r="AM30" s="204"/>
      <c r="AN30" s="204"/>
      <c r="AO30" s="204"/>
      <c r="AR30" s="33"/>
    </row>
    <row r="31" spans="1:71" s="3" customFormat="1" ht="14.45" hidden="1" customHeight="1">
      <c r="B31" s="33"/>
      <c r="F31" s="25" t="s">
        <v>38</v>
      </c>
      <c r="L31" s="205">
        <v>0.2</v>
      </c>
      <c r="M31" s="204"/>
      <c r="N31" s="204"/>
      <c r="O31" s="204"/>
      <c r="P31" s="204"/>
      <c r="W31" s="203">
        <f>ROUND(BB94, 2)</f>
        <v>0</v>
      </c>
      <c r="X31" s="204"/>
      <c r="Y31" s="204"/>
      <c r="Z31" s="204"/>
      <c r="AA31" s="204"/>
      <c r="AB31" s="204"/>
      <c r="AC31" s="204"/>
      <c r="AD31" s="204"/>
      <c r="AE31" s="204"/>
      <c r="AK31" s="203">
        <v>0</v>
      </c>
      <c r="AL31" s="204"/>
      <c r="AM31" s="204"/>
      <c r="AN31" s="204"/>
      <c r="AO31" s="204"/>
      <c r="AR31" s="33"/>
    </row>
    <row r="32" spans="1:71" s="3" customFormat="1" ht="14.45" hidden="1" customHeight="1">
      <c r="B32" s="33"/>
      <c r="F32" s="25" t="s">
        <v>39</v>
      </c>
      <c r="L32" s="205">
        <v>0.2</v>
      </c>
      <c r="M32" s="204"/>
      <c r="N32" s="204"/>
      <c r="O32" s="204"/>
      <c r="P32" s="204"/>
      <c r="W32" s="203">
        <f>ROUND(BC94, 2)</f>
        <v>0</v>
      </c>
      <c r="X32" s="204"/>
      <c r="Y32" s="204"/>
      <c r="Z32" s="204"/>
      <c r="AA32" s="204"/>
      <c r="AB32" s="204"/>
      <c r="AC32" s="204"/>
      <c r="AD32" s="204"/>
      <c r="AE32" s="204"/>
      <c r="AK32" s="203">
        <v>0</v>
      </c>
      <c r="AL32" s="204"/>
      <c r="AM32" s="204"/>
      <c r="AN32" s="204"/>
      <c r="AO32" s="204"/>
      <c r="AR32" s="33"/>
    </row>
    <row r="33" spans="1:57" s="3" customFormat="1" ht="14.45" hidden="1" customHeight="1">
      <c r="B33" s="33"/>
      <c r="F33" s="25" t="s">
        <v>40</v>
      </c>
      <c r="L33" s="205">
        <v>0</v>
      </c>
      <c r="M33" s="204"/>
      <c r="N33" s="204"/>
      <c r="O33" s="204"/>
      <c r="P33" s="204"/>
      <c r="W33" s="203">
        <f>ROUND(BD94, 2)</f>
        <v>0</v>
      </c>
      <c r="X33" s="204"/>
      <c r="Y33" s="204"/>
      <c r="Z33" s="204"/>
      <c r="AA33" s="204"/>
      <c r="AB33" s="204"/>
      <c r="AC33" s="204"/>
      <c r="AD33" s="204"/>
      <c r="AE33" s="204"/>
      <c r="AK33" s="203">
        <v>0</v>
      </c>
      <c r="AL33" s="204"/>
      <c r="AM33" s="204"/>
      <c r="AN33" s="204"/>
      <c r="AO33" s="204"/>
      <c r="AR33" s="33"/>
    </row>
    <row r="34" spans="1:57" s="2" customFormat="1" ht="6.95" customHeight="1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28"/>
    </row>
    <row r="35" spans="1:57" s="2" customFormat="1" ht="25.9" customHeight="1">
      <c r="A35" s="28"/>
      <c r="B35" s="29"/>
      <c r="C35" s="34"/>
      <c r="D35" s="35" t="s">
        <v>41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42</v>
      </c>
      <c r="U35" s="36"/>
      <c r="V35" s="36"/>
      <c r="W35" s="36"/>
      <c r="X35" s="206" t="s">
        <v>43</v>
      </c>
      <c r="Y35" s="207"/>
      <c r="Z35" s="207"/>
      <c r="AA35" s="207"/>
      <c r="AB35" s="207"/>
      <c r="AC35" s="36"/>
      <c r="AD35" s="36"/>
      <c r="AE35" s="36"/>
      <c r="AF35" s="36"/>
      <c r="AG35" s="36"/>
      <c r="AH35" s="36"/>
      <c r="AI35" s="36"/>
      <c r="AJ35" s="36"/>
      <c r="AK35" s="208">
        <f>SUM(AK26:AK33)</f>
        <v>0</v>
      </c>
      <c r="AL35" s="207"/>
      <c r="AM35" s="207"/>
      <c r="AN35" s="207"/>
      <c r="AO35" s="209"/>
      <c r="AP35" s="34"/>
      <c r="AQ35" s="34"/>
      <c r="AR35" s="29"/>
      <c r="BE35" s="28"/>
    </row>
    <row r="36" spans="1:57" s="2" customFormat="1" ht="6.95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pans="1:57" s="2" customFormat="1" ht="14.45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38"/>
      <c r="D49" s="39" t="s">
        <v>44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45</v>
      </c>
      <c r="AI49" s="40"/>
      <c r="AJ49" s="40"/>
      <c r="AK49" s="40"/>
      <c r="AL49" s="40"/>
      <c r="AM49" s="40"/>
      <c r="AN49" s="40"/>
      <c r="AO49" s="40"/>
      <c r="AR49" s="38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2.75">
      <c r="A60" s="28"/>
      <c r="B60" s="29"/>
      <c r="C60" s="28"/>
      <c r="D60" s="41" t="s">
        <v>46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1" t="s">
        <v>47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 t="s">
        <v>46</v>
      </c>
      <c r="AI60" s="31"/>
      <c r="AJ60" s="31"/>
      <c r="AK60" s="31"/>
      <c r="AL60" s="31"/>
      <c r="AM60" s="41" t="s">
        <v>47</v>
      </c>
      <c r="AN60" s="31"/>
      <c r="AO60" s="31"/>
      <c r="AP60" s="28"/>
      <c r="AQ60" s="28"/>
      <c r="AR60" s="29"/>
      <c r="BE60" s="28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2.75">
      <c r="A64" s="28"/>
      <c r="B64" s="29"/>
      <c r="C64" s="28"/>
      <c r="D64" s="39" t="s">
        <v>48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49</v>
      </c>
      <c r="AI64" s="42"/>
      <c r="AJ64" s="42"/>
      <c r="AK64" s="42"/>
      <c r="AL64" s="42"/>
      <c r="AM64" s="42"/>
      <c r="AN64" s="42"/>
      <c r="AO64" s="42"/>
      <c r="AP64" s="28"/>
      <c r="AQ64" s="28"/>
      <c r="AR64" s="29"/>
      <c r="BE64" s="28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2.75">
      <c r="A75" s="28"/>
      <c r="B75" s="29"/>
      <c r="C75" s="28"/>
      <c r="D75" s="41" t="s">
        <v>46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1" t="s">
        <v>47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1" t="s">
        <v>46</v>
      </c>
      <c r="AI75" s="31"/>
      <c r="AJ75" s="31"/>
      <c r="AK75" s="31"/>
      <c r="AL75" s="31"/>
      <c r="AM75" s="41" t="s">
        <v>47</v>
      </c>
      <c r="AN75" s="31"/>
      <c r="AO75" s="31"/>
      <c r="AP75" s="28"/>
      <c r="AQ75" s="28"/>
      <c r="AR75" s="29"/>
      <c r="BE75" s="28"/>
    </row>
    <row r="76" spans="1:57" s="2" customFormat="1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9"/>
      <c r="BE77" s="28"/>
    </row>
    <row r="81" spans="1:90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9"/>
      <c r="BE81" s="28"/>
    </row>
    <row r="82" spans="1:90" s="2" customFormat="1" ht="24.95" customHeight="1">
      <c r="A82" s="28"/>
      <c r="B82" s="29"/>
      <c r="C82" s="20" t="s">
        <v>50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0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0" s="4" customFormat="1" ht="12" customHeight="1">
      <c r="B84" s="47"/>
      <c r="C84" s="25" t="s">
        <v>10</v>
      </c>
      <c r="L84" s="4" t="str">
        <f>K5</f>
        <v>34</v>
      </c>
      <c r="AR84" s="47"/>
    </row>
    <row r="85" spans="1:90" s="5" customFormat="1" ht="36.950000000000003" customHeight="1">
      <c r="B85" s="48"/>
      <c r="C85" s="49" t="s">
        <v>12</v>
      </c>
      <c r="L85" s="176" t="str">
        <f>K6</f>
        <v>Prístrešky pre kontajnery na komunálny odpad</v>
      </c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R85" s="48"/>
    </row>
    <row r="86" spans="1:90" s="2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0" s="2" customFormat="1" ht="12" customHeight="1">
      <c r="A87" s="28"/>
      <c r="B87" s="29"/>
      <c r="C87" s="25" t="s">
        <v>16</v>
      </c>
      <c r="D87" s="28"/>
      <c r="E87" s="28"/>
      <c r="F87" s="28"/>
      <c r="G87" s="28"/>
      <c r="H87" s="28"/>
      <c r="I87" s="28"/>
      <c r="J87" s="28"/>
      <c r="K87" s="28"/>
      <c r="L87" s="50" t="str">
        <f>IF(K8="","",K8)</f>
        <v xml:space="preserve">Župkov 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5" t="s">
        <v>18</v>
      </c>
      <c r="AJ87" s="28"/>
      <c r="AK87" s="28"/>
      <c r="AL87" s="28"/>
      <c r="AM87" s="178" t="str">
        <f>IF(AN8= "","",AN8)</f>
        <v>20. 11. 2019</v>
      </c>
      <c r="AN87" s="178"/>
      <c r="AO87" s="28"/>
      <c r="AP87" s="28"/>
      <c r="AQ87" s="28"/>
      <c r="AR87" s="29"/>
      <c r="BE87" s="28"/>
    </row>
    <row r="88" spans="1:90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0" s="2" customFormat="1" ht="15.2" customHeight="1">
      <c r="A89" s="28"/>
      <c r="B89" s="29"/>
      <c r="C89" s="25" t="s">
        <v>20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 xml:space="preserve">Obec Župkov 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5" t="s">
        <v>26</v>
      </c>
      <c r="AJ89" s="28"/>
      <c r="AK89" s="28"/>
      <c r="AL89" s="28"/>
      <c r="AM89" s="179" t="str">
        <f>IF(E17="","",E17)</f>
        <v xml:space="preserve">Jaroslav Šmecko </v>
      </c>
      <c r="AN89" s="180"/>
      <c r="AO89" s="180"/>
      <c r="AP89" s="180"/>
      <c r="AQ89" s="28"/>
      <c r="AR89" s="29"/>
      <c r="AS89" s="181" t="s">
        <v>51</v>
      </c>
      <c r="AT89" s="182"/>
      <c r="AU89" s="52"/>
      <c r="AV89" s="52"/>
      <c r="AW89" s="52"/>
      <c r="AX89" s="52"/>
      <c r="AY89" s="52"/>
      <c r="AZ89" s="52"/>
      <c r="BA89" s="52"/>
      <c r="BB89" s="52"/>
      <c r="BC89" s="52"/>
      <c r="BD89" s="53"/>
      <c r="BE89" s="28"/>
    </row>
    <row r="90" spans="1:90" s="2" customFormat="1" ht="15.2" customHeight="1">
      <c r="A90" s="28"/>
      <c r="B90" s="29"/>
      <c r="C90" s="25" t="s">
        <v>24</v>
      </c>
      <c r="D90" s="28"/>
      <c r="E90" s="28"/>
      <c r="F90" s="28"/>
      <c r="G90" s="28"/>
      <c r="H90" s="28"/>
      <c r="I90" s="28"/>
      <c r="J90" s="28"/>
      <c r="K90" s="28"/>
      <c r="L90" s="4" t="str">
        <f>IF(E14="","",E14)</f>
        <v xml:space="preserve"> 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5" t="s">
        <v>28</v>
      </c>
      <c r="AJ90" s="28"/>
      <c r="AK90" s="28"/>
      <c r="AL90" s="28"/>
      <c r="AM90" s="179" t="str">
        <f>IF(E20="","",E20)</f>
        <v xml:space="preserve">Jaroslav Šmecko </v>
      </c>
      <c r="AN90" s="180"/>
      <c r="AO90" s="180"/>
      <c r="AP90" s="180"/>
      <c r="AQ90" s="28"/>
      <c r="AR90" s="29"/>
      <c r="AS90" s="183"/>
      <c r="AT90" s="184"/>
      <c r="AU90" s="54"/>
      <c r="AV90" s="54"/>
      <c r="AW90" s="54"/>
      <c r="AX90" s="54"/>
      <c r="AY90" s="54"/>
      <c r="AZ90" s="54"/>
      <c r="BA90" s="54"/>
      <c r="BB90" s="54"/>
      <c r="BC90" s="54"/>
      <c r="BD90" s="55"/>
      <c r="BE90" s="28"/>
    </row>
    <row r="91" spans="1:90" s="2" customFormat="1" ht="10.9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183"/>
      <c r="AT91" s="184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28"/>
    </row>
    <row r="92" spans="1:90" s="2" customFormat="1" ht="29.25" customHeight="1">
      <c r="A92" s="28"/>
      <c r="B92" s="29"/>
      <c r="C92" s="185" t="s">
        <v>52</v>
      </c>
      <c r="D92" s="186"/>
      <c r="E92" s="186"/>
      <c r="F92" s="186"/>
      <c r="G92" s="186"/>
      <c r="H92" s="56"/>
      <c r="I92" s="187" t="s">
        <v>53</v>
      </c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  <c r="AG92" s="188" t="s">
        <v>54</v>
      </c>
      <c r="AH92" s="186"/>
      <c r="AI92" s="186"/>
      <c r="AJ92" s="186"/>
      <c r="AK92" s="186"/>
      <c r="AL92" s="186"/>
      <c r="AM92" s="186"/>
      <c r="AN92" s="187" t="s">
        <v>55</v>
      </c>
      <c r="AO92" s="186"/>
      <c r="AP92" s="189"/>
      <c r="AQ92" s="57" t="s">
        <v>56</v>
      </c>
      <c r="AR92" s="29"/>
      <c r="AS92" s="58" t="s">
        <v>57</v>
      </c>
      <c r="AT92" s="59" t="s">
        <v>58</v>
      </c>
      <c r="AU92" s="59" t="s">
        <v>59</v>
      </c>
      <c r="AV92" s="59" t="s">
        <v>60</v>
      </c>
      <c r="AW92" s="59" t="s">
        <v>61</v>
      </c>
      <c r="AX92" s="59" t="s">
        <v>62</v>
      </c>
      <c r="AY92" s="59" t="s">
        <v>63</v>
      </c>
      <c r="AZ92" s="59" t="s">
        <v>64</v>
      </c>
      <c r="BA92" s="59" t="s">
        <v>65</v>
      </c>
      <c r="BB92" s="59" t="s">
        <v>66</v>
      </c>
      <c r="BC92" s="59" t="s">
        <v>67</v>
      </c>
      <c r="BD92" s="60" t="s">
        <v>68</v>
      </c>
      <c r="BE92" s="28"/>
    </row>
    <row r="93" spans="1:90" s="2" customFormat="1" ht="10.9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8"/>
    </row>
    <row r="94" spans="1:90" s="6" customFormat="1" ht="32.450000000000003" customHeight="1">
      <c r="B94" s="64"/>
      <c r="C94" s="65" t="s">
        <v>69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193">
        <f>ROUND(AG95,2)</f>
        <v>0</v>
      </c>
      <c r="AH94" s="193"/>
      <c r="AI94" s="193"/>
      <c r="AJ94" s="193"/>
      <c r="AK94" s="193"/>
      <c r="AL94" s="193"/>
      <c r="AM94" s="193"/>
      <c r="AN94" s="194">
        <f>SUM(AG94,AT94)</f>
        <v>0</v>
      </c>
      <c r="AO94" s="194"/>
      <c r="AP94" s="194"/>
      <c r="AQ94" s="68" t="s">
        <v>1</v>
      </c>
      <c r="AR94" s="64"/>
      <c r="AS94" s="69">
        <f>ROUND(AS95,2)</f>
        <v>0</v>
      </c>
      <c r="AT94" s="70">
        <f>ROUND(SUM(AV94:AW94),2)</f>
        <v>0</v>
      </c>
      <c r="AU94" s="71">
        <f>ROUND(AU95,5)</f>
        <v>349.42779999999999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ROUND(AZ95,2)</f>
        <v>0</v>
      </c>
      <c r="BA94" s="70">
        <f>ROUND(BA95,2)</f>
        <v>0</v>
      </c>
      <c r="BB94" s="70">
        <f>ROUND(BB95,2)</f>
        <v>0</v>
      </c>
      <c r="BC94" s="70">
        <f>ROUND(BC95,2)</f>
        <v>0</v>
      </c>
      <c r="BD94" s="72">
        <f>ROUND(BD95,2)</f>
        <v>0</v>
      </c>
      <c r="BS94" s="73" t="s">
        <v>70</v>
      </c>
      <c r="BT94" s="73" t="s">
        <v>71</v>
      </c>
      <c r="BV94" s="73" t="s">
        <v>72</v>
      </c>
      <c r="BW94" s="73" t="s">
        <v>4</v>
      </c>
      <c r="BX94" s="73" t="s">
        <v>73</v>
      </c>
      <c r="CL94" s="73" t="s">
        <v>1</v>
      </c>
    </row>
    <row r="95" spans="1:90" s="7" customFormat="1" ht="27" customHeight="1">
      <c r="A95" s="74" t="s">
        <v>74</v>
      </c>
      <c r="B95" s="75"/>
      <c r="C95" s="76"/>
      <c r="D95" s="192" t="s">
        <v>11</v>
      </c>
      <c r="E95" s="192"/>
      <c r="F95" s="192"/>
      <c r="G95" s="192"/>
      <c r="H95" s="192"/>
      <c r="I95" s="77"/>
      <c r="J95" s="192" t="s">
        <v>13</v>
      </c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190">
        <f>'34 - Prístrešky pre konta...'!J28</f>
        <v>0</v>
      </c>
      <c r="AH95" s="191"/>
      <c r="AI95" s="191"/>
      <c r="AJ95" s="191"/>
      <c r="AK95" s="191"/>
      <c r="AL95" s="191"/>
      <c r="AM95" s="191"/>
      <c r="AN95" s="190">
        <f>SUM(AG95,AT95)</f>
        <v>0</v>
      </c>
      <c r="AO95" s="191"/>
      <c r="AP95" s="191"/>
      <c r="AQ95" s="78" t="s">
        <v>75</v>
      </c>
      <c r="AR95" s="75"/>
      <c r="AS95" s="79">
        <v>0</v>
      </c>
      <c r="AT95" s="80">
        <f>ROUND(SUM(AV95:AW95),2)</f>
        <v>0</v>
      </c>
      <c r="AU95" s="81">
        <f>'34 - Prístrešky pre konta...'!P123</f>
        <v>349.42779660000002</v>
      </c>
      <c r="AV95" s="80">
        <f>'34 - Prístrešky pre konta...'!J31</f>
        <v>0</v>
      </c>
      <c r="AW95" s="80">
        <f>'34 - Prístrešky pre konta...'!J32</f>
        <v>0</v>
      </c>
      <c r="AX95" s="80">
        <f>'34 - Prístrešky pre konta...'!J33</f>
        <v>0</v>
      </c>
      <c r="AY95" s="80">
        <f>'34 - Prístrešky pre konta...'!J34</f>
        <v>0</v>
      </c>
      <c r="AZ95" s="80">
        <f>'34 - Prístrešky pre konta...'!F31</f>
        <v>0</v>
      </c>
      <c r="BA95" s="80">
        <f>'34 - Prístrešky pre konta...'!F32</f>
        <v>0</v>
      </c>
      <c r="BB95" s="80">
        <f>'34 - Prístrešky pre konta...'!F33</f>
        <v>0</v>
      </c>
      <c r="BC95" s="80">
        <f>'34 - Prístrešky pre konta...'!F34</f>
        <v>0</v>
      </c>
      <c r="BD95" s="82">
        <f>'34 - Prístrešky pre konta...'!F35</f>
        <v>0</v>
      </c>
      <c r="BT95" s="83" t="s">
        <v>76</v>
      </c>
      <c r="BU95" s="83" t="s">
        <v>77</v>
      </c>
      <c r="BV95" s="83" t="s">
        <v>72</v>
      </c>
      <c r="BW95" s="83" t="s">
        <v>4</v>
      </c>
      <c r="BX95" s="83" t="s">
        <v>73</v>
      </c>
      <c r="CL95" s="83" t="s">
        <v>1</v>
      </c>
    </row>
    <row r="96" spans="1:90" s="2" customFormat="1" ht="30" customHeight="1">
      <c r="A96" s="28"/>
      <c r="B96" s="29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9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</row>
    <row r="97" spans="1:57" s="2" customFormat="1" ht="6.95" customHeight="1">
      <c r="A97" s="28"/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29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</row>
  </sheetData>
  <mergeCells count="40">
    <mergeCell ref="X35:AB35"/>
    <mergeCell ref="AK35:AO35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  <mergeCell ref="L28:P28"/>
    <mergeCell ref="W28:AE28"/>
    <mergeCell ref="AK28:AO28"/>
    <mergeCell ref="AK29:AO29"/>
    <mergeCell ref="L29:P29"/>
    <mergeCell ref="K5:AO5"/>
    <mergeCell ref="K6:AO6"/>
    <mergeCell ref="AR2:BE2"/>
    <mergeCell ref="E23:AN23"/>
    <mergeCell ref="AK26:AO26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34 - Prístrešky pre konta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49"/>
  <sheetViews>
    <sheetView showGridLines="0" tabSelected="1" topLeftCell="A107" workbookViewId="0">
      <selection activeCell="F111" sqref="F11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4"/>
    </row>
    <row r="2" spans="1:46" s="1" customFormat="1" ht="36.950000000000003" customHeight="1">
      <c r="L2" s="198" t="s">
        <v>5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6" t="s">
        <v>4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71</v>
      </c>
    </row>
    <row r="4" spans="1:46" s="1" customFormat="1" ht="24.95" customHeight="1">
      <c r="B4" s="19"/>
      <c r="D4" s="20" t="s">
        <v>78</v>
      </c>
      <c r="L4" s="19"/>
      <c r="M4" s="85" t="s">
        <v>9</v>
      </c>
      <c r="AT4" s="16" t="s">
        <v>3</v>
      </c>
    </row>
    <row r="5" spans="1:46" s="1" customFormat="1" ht="6.95" customHeight="1">
      <c r="B5" s="19"/>
      <c r="L5" s="19"/>
    </row>
    <row r="6" spans="1:46" s="2" customFormat="1" ht="12" customHeight="1">
      <c r="A6" s="28"/>
      <c r="B6" s="29"/>
      <c r="C6" s="28"/>
      <c r="D6" s="25" t="s">
        <v>12</v>
      </c>
      <c r="E6" s="28"/>
      <c r="F6" s="28"/>
      <c r="G6" s="28"/>
      <c r="H6" s="28"/>
      <c r="I6" s="28"/>
      <c r="J6" s="28"/>
      <c r="K6" s="28"/>
      <c r="L6" s="3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46" s="2" customFormat="1" ht="16.5" customHeight="1">
      <c r="A7" s="28"/>
      <c r="B7" s="29"/>
      <c r="C7" s="28"/>
      <c r="D7" s="28"/>
      <c r="E7" s="176" t="s">
        <v>13</v>
      </c>
      <c r="F7" s="210"/>
      <c r="G7" s="210"/>
      <c r="H7" s="210"/>
      <c r="I7" s="28"/>
      <c r="J7" s="28"/>
      <c r="K7" s="28"/>
      <c r="L7" s="3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pans="1:46" s="2" customFormat="1">
      <c r="A8" s="28"/>
      <c r="B8" s="29"/>
      <c r="C8" s="28"/>
      <c r="D8" s="28"/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2" customHeight="1">
      <c r="A9" s="28"/>
      <c r="B9" s="29"/>
      <c r="C9" s="28"/>
      <c r="D9" s="25" t="s">
        <v>14</v>
      </c>
      <c r="E9" s="28"/>
      <c r="F9" s="23" t="s">
        <v>1</v>
      </c>
      <c r="G9" s="28"/>
      <c r="H9" s="28"/>
      <c r="I9" s="25" t="s">
        <v>15</v>
      </c>
      <c r="J9" s="23" t="s">
        <v>1</v>
      </c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2" customHeight="1">
      <c r="A10" s="28"/>
      <c r="B10" s="29"/>
      <c r="C10" s="28"/>
      <c r="D10" s="25" t="s">
        <v>16</v>
      </c>
      <c r="E10" s="28"/>
      <c r="F10" s="23" t="s">
        <v>17</v>
      </c>
      <c r="G10" s="28"/>
      <c r="H10" s="28"/>
      <c r="I10" s="25" t="s">
        <v>18</v>
      </c>
      <c r="J10" s="51" t="str">
        <f>'Rekapitulácia stavby'!AN8</f>
        <v>20. 11. 2019</v>
      </c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0.9" customHeight="1">
      <c r="A11" s="28"/>
      <c r="B11" s="29"/>
      <c r="C11" s="28"/>
      <c r="D11" s="28"/>
      <c r="E11" s="28"/>
      <c r="F11" s="28"/>
      <c r="G11" s="28"/>
      <c r="H11" s="28"/>
      <c r="I11" s="28"/>
      <c r="J11" s="28"/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5" t="s">
        <v>20</v>
      </c>
      <c r="E12" s="28"/>
      <c r="F12" s="28"/>
      <c r="G12" s="28"/>
      <c r="H12" s="28"/>
      <c r="I12" s="25" t="s">
        <v>21</v>
      </c>
      <c r="J12" s="23" t="s">
        <v>1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8" customHeight="1">
      <c r="A13" s="28"/>
      <c r="B13" s="29"/>
      <c r="C13" s="28"/>
      <c r="D13" s="28"/>
      <c r="E13" s="23" t="s">
        <v>22</v>
      </c>
      <c r="F13" s="28"/>
      <c r="G13" s="28"/>
      <c r="H13" s="28"/>
      <c r="I13" s="25" t="s">
        <v>23</v>
      </c>
      <c r="J13" s="23" t="s">
        <v>1</v>
      </c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6.95" customHeight="1">
      <c r="A14" s="28"/>
      <c r="B14" s="29"/>
      <c r="C14" s="28"/>
      <c r="D14" s="28"/>
      <c r="E14" s="28"/>
      <c r="F14" s="28"/>
      <c r="G14" s="28"/>
      <c r="H14" s="28"/>
      <c r="I14" s="28"/>
      <c r="J14" s="28"/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2" customHeight="1">
      <c r="A15" s="28"/>
      <c r="B15" s="29"/>
      <c r="C15" s="28"/>
      <c r="D15" s="25" t="s">
        <v>24</v>
      </c>
      <c r="E15" s="28"/>
      <c r="F15" s="28"/>
      <c r="G15" s="28"/>
      <c r="H15" s="28"/>
      <c r="I15" s="25" t="s">
        <v>21</v>
      </c>
      <c r="J15" s="23" t="str">
        <f>'Rekapitulácia stavby'!AN13</f>
        <v/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8" customHeight="1">
      <c r="A16" s="28"/>
      <c r="B16" s="29"/>
      <c r="C16" s="28"/>
      <c r="D16" s="28"/>
      <c r="E16" s="195" t="str">
        <f>'Rekapitulácia stavby'!E14</f>
        <v xml:space="preserve"> </v>
      </c>
      <c r="F16" s="195"/>
      <c r="G16" s="195"/>
      <c r="H16" s="195"/>
      <c r="I16" s="25" t="s">
        <v>23</v>
      </c>
      <c r="J16" s="23" t="str">
        <f>'Rekapitulácia stavby'!AN14</f>
        <v/>
      </c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6.95" customHeight="1">
      <c r="A17" s="28"/>
      <c r="B17" s="29"/>
      <c r="C17" s="28"/>
      <c r="D17" s="28"/>
      <c r="E17" s="28"/>
      <c r="F17" s="28"/>
      <c r="G17" s="28"/>
      <c r="H17" s="28"/>
      <c r="I17" s="28"/>
      <c r="J17" s="28"/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2" customHeight="1">
      <c r="A18" s="28"/>
      <c r="B18" s="29"/>
      <c r="C18" s="28"/>
      <c r="D18" s="25" t="s">
        <v>26</v>
      </c>
      <c r="E18" s="28"/>
      <c r="F18" s="28"/>
      <c r="G18" s="28"/>
      <c r="H18" s="28"/>
      <c r="I18" s="25" t="s">
        <v>21</v>
      </c>
      <c r="J18" s="23" t="s">
        <v>1</v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8" customHeight="1">
      <c r="A19" s="28"/>
      <c r="B19" s="29"/>
      <c r="C19" s="28"/>
      <c r="D19" s="28"/>
      <c r="E19" s="23" t="s">
        <v>27</v>
      </c>
      <c r="F19" s="28"/>
      <c r="G19" s="28"/>
      <c r="H19" s="28"/>
      <c r="I19" s="25" t="s">
        <v>23</v>
      </c>
      <c r="J19" s="23" t="s">
        <v>1</v>
      </c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6.95" customHeight="1">
      <c r="A20" s="28"/>
      <c r="B20" s="29"/>
      <c r="C20" s="28"/>
      <c r="D20" s="28"/>
      <c r="E20" s="28"/>
      <c r="F20" s="28"/>
      <c r="G20" s="28"/>
      <c r="H20" s="28"/>
      <c r="I20" s="28"/>
      <c r="J20" s="28"/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2" customHeight="1">
      <c r="A21" s="28"/>
      <c r="B21" s="29"/>
      <c r="C21" s="28"/>
      <c r="D21" s="25" t="s">
        <v>28</v>
      </c>
      <c r="E21" s="28"/>
      <c r="F21" s="28"/>
      <c r="G21" s="28"/>
      <c r="H21" s="28"/>
      <c r="I21" s="25" t="s">
        <v>21</v>
      </c>
      <c r="J21" s="23" t="s">
        <v>1</v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8" customHeight="1">
      <c r="A22" s="28"/>
      <c r="B22" s="29"/>
      <c r="C22" s="28"/>
      <c r="D22" s="28"/>
      <c r="E22" s="23" t="s">
        <v>27</v>
      </c>
      <c r="F22" s="28"/>
      <c r="G22" s="28"/>
      <c r="H22" s="28"/>
      <c r="I22" s="25" t="s">
        <v>23</v>
      </c>
      <c r="J22" s="23" t="s">
        <v>1</v>
      </c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6.95" customHeight="1">
      <c r="A23" s="28"/>
      <c r="B23" s="29"/>
      <c r="C23" s="28"/>
      <c r="D23" s="28"/>
      <c r="E23" s="28"/>
      <c r="F23" s="28"/>
      <c r="G23" s="28"/>
      <c r="H23" s="28"/>
      <c r="I23" s="28"/>
      <c r="J23" s="28"/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2" customHeight="1">
      <c r="A24" s="28"/>
      <c r="B24" s="29"/>
      <c r="C24" s="28"/>
      <c r="D24" s="25" t="s">
        <v>30</v>
      </c>
      <c r="E24" s="28"/>
      <c r="F24" s="28"/>
      <c r="G24" s="28"/>
      <c r="H24" s="28"/>
      <c r="I24" s="28"/>
      <c r="J24" s="28"/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8" customFormat="1" ht="16.5" customHeight="1">
      <c r="A25" s="86"/>
      <c r="B25" s="87"/>
      <c r="C25" s="86"/>
      <c r="D25" s="86"/>
      <c r="E25" s="199" t="s">
        <v>1</v>
      </c>
      <c r="F25" s="199"/>
      <c r="G25" s="199"/>
      <c r="H25" s="199"/>
      <c r="I25" s="86"/>
      <c r="J25" s="86"/>
      <c r="K25" s="86"/>
      <c r="L25" s="88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</row>
    <row r="26" spans="1:31" s="2" customFormat="1" ht="6.95" customHeight="1">
      <c r="A26" s="28"/>
      <c r="B26" s="29"/>
      <c r="C26" s="28"/>
      <c r="D26" s="28"/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6.95" customHeight="1">
      <c r="A27" s="28"/>
      <c r="B27" s="29"/>
      <c r="C27" s="28"/>
      <c r="D27" s="62"/>
      <c r="E27" s="62"/>
      <c r="F27" s="62"/>
      <c r="G27" s="62"/>
      <c r="H27" s="62"/>
      <c r="I27" s="62"/>
      <c r="J27" s="62"/>
      <c r="K27" s="62"/>
      <c r="L27" s="3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25.35" customHeight="1">
      <c r="A28" s="28"/>
      <c r="B28" s="29"/>
      <c r="C28" s="28"/>
      <c r="D28" s="89" t="s">
        <v>31</v>
      </c>
      <c r="E28" s="28"/>
      <c r="F28" s="28"/>
      <c r="G28" s="28"/>
      <c r="H28" s="28"/>
      <c r="I28" s="28"/>
      <c r="J28" s="67">
        <f>ROUND(J123, 2)</f>
        <v>0</v>
      </c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14.45" customHeight="1">
      <c r="A30" s="28"/>
      <c r="B30" s="29"/>
      <c r="C30" s="28"/>
      <c r="D30" s="28"/>
      <c r="E30" s="28"/>
      <c r="F30" s="32" t="s">
        <v>33</v>
      </c>
      <c r="G30" s="28"/>
      <c r="H30" s="28"/>
      <c r="I30" s="32" t="s">
        <v>32</v>
      </c>
      <c r="J30" s="32" t="s">
        <v>34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14.45" customHeight="1">
      <c r="A31" s="28"/>
      <c r="B31" s="29"/>
      <c r="C31" s="28"/>
      <c r="D31" s="90" t="s">
        <v>35</v>
      </c>
      <c r="E31" s="25" t="s">
        <v>36</v>
      </c>
      <c r="F31" s="91">
        <f>ROUND((SUM(BE123:BE248)),  2)</f>
        <v>0</v>
      </c>
      <c r="G31" s="28"/>
      <c r="H31" s="28"/>
      <c r="I31" s="92">
        <v>0.2</v>
      </c>
      <c r="J31" s="91">
        <f>ROUND(((SUM(BE123:BE248))*I31),  2)</f>
        <v>0</v>
      </c>
      <c r="K31" s="28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29"/>
      <c r="C32" s="28"/>
      <c r="D32" s="28"/>
      <c r="E32" s="25" t="s">
        <v>37</v>
      </c>
      <c r="F32" s="91">
        <f>ROUND((SUM(BF123:BF248)),  2)</f>
        <v>0</v>
      </c>
      <c r="G32" s="28"/>
      <c r="H32" s="28"/>
      <c r="I32" s="92">
        <v>0.2</v>
      </c>
      <c r="J32" s="91">
        <f>ROUND(((SUM(BF123:BF248))*I32),  2)</f>
        <v>0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hidden="1" customHeight="1">
      <c r="A33" s="28"/>
      <c r="B33" s="29"/>
      <c r="C33" s="28"/>
      <c r="D33" s="28"/>
      <c r="E33" s="25" t="s">
        <v>38</v>
      </c>
      <c r="F33" s="91">
        <f>ROUND((SUM(BG123:BG248)),  2)</f>
        <v>0</v>
      </c>
      <c r="G33" s="28"/>
      <c r="H33" s="28"/>
      <c r="I33" s="92">
        <v>0.2</v>
      </c>
      <c r="J33" s="91">
        <f>0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hidden="1" customHeight="1">
      <c r="A34" s="28"/>
      <c r="B34" s="29"/>
      <c r="C34" s="28"/>
      <c r="D34" s="28"/>
      <c r="E34" s="25" t="s">
        <v>39</v>
      </c>
      <c r="F34" s="91">
        <f>ROUND((SUM(BH123:BH248)),  2)</f>
        <v>0</v>
      </c>
      <c r="G34" s="28"/>
      <c r="H34" s="28"/>
      <c r="I34" s="92">
        <v>0.2</v>
      </c>
      <c r="J34" s="91">
        <f>0</f>
        <v>0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29"/>
      <c r="C35" s="28"/>
      <c r="D35" s="28"/>
      <c r="E35" s="25" t="s">
        <v>40</v>
      </c>
      <c r="F35" s="91">
        <f>ROUND((SUM(BI123:BI248)),  2)</f>
        <v>0</v>
      </c>
      <c r="G35" s="28"/>
      <c r="H35" s="28"/>
      <c r="I35" s="92">
        <v>0</v>
      </c>
      <c r="J35" s="91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6.95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25.35" customHeight="1">
      <c r="A37" s="28"/>
      <c r="B37" s="29"/>
      <c r="C37" s="93"/>
      <c r="D37" s="94" t="s">
        <v>41</v>
      </c>
      <c r="E37" s="56"/>
      <c r="F37" s="56"/>
      <c r="G37" s="95" t="s">
        <v>42</v>
      </c>
      <c r="H37" s="96" t="s">
        <v>43</v>
      </c>
      <c r="I37" s="56"/>
      <c r="J37" s="97">
        <f>SUM(J28:J35)</f>
        <v>0</v>
      </c>
      <c r="K37" s="9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1" customFormat="1" ht="14.45" customHeight="1">
      <c r="B39" s="19"/>
      <c r="L39" s="19"/>
    </row>
    <row r="40" spans="1:31" s="1" customFormat="1" ht="14.45" customHeight="1">
      <c r="B40" s="19"/>
      <c r="L40" s="19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38"/>
      <c r="D50" s="39" t="s">
        <v>44</v>
      </c>
      <c r="E50" s="40"/>
      <c r="F50" s="40"/>
      <c r="G50" s="39" t="s">
        <v>45</v>
      </c>
      <c r="H50" s="40"/>
      <c r="I50" s="40"/>
      <c r="J50" s="40"/>
      <c r="K50" s="40"/>
      <c r="L50" s="38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28"/>
      <c r="B61" s="29"/>
      <c r="C61" s="28"/>
      <c r="D61" s="41" t="s">
        <v>46</v>
      </c>
      <c r="E61" s="31"/>
      <c r="F61" s="99" t="s">
        <v>47</v>
      </c>
      <c r="G61" s="41" t="s">
        <v>46</v>
      </c>
      <c r="H61" s="31"/>
      <c r="I61" s="31"/>
      <c r="J61" s="100" t="s">
        <v>47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28"/>
      <c r="B65" s="29"/>
      <c r="C65" s="28"/>
      <c r="D65" s="39" t="s">
        <v>48</v>
      </c>
      <c r="E65" s="42"/>
      <c r="F65" s="42"/>
      <c r="G65" s="39" t="s">
        <v>49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28"/>
      <c r="B76" s="29"/>
      <c r="C76" s="28"/>
      <c r="D76" s="41" t="s">
        <v>46</v>
      </c>
      <c r="E76" s="31"/>
      <c r="F76" s="99" t="s">
        <v>47</v>
      </c>
      <c r="G76" s="41" t="s">
        <v>46</v>
      </c>
      <c r="H76" s="31"/>
      <c r="I76" s="31"/>
      <c r="J76" s="100" t="s">
        <v>47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29"/>
      <c r="C82" s="20" t="s">
        <v>79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5" t="s">
        <v>12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28"/>
      <c r="D85" s="28"/>
      <c r="E85" s="176" t="str">
        <f>E7</f>
        <v>Prístrešky pre kontajnery na komunálny odpad</v>
      </c>
      <c r="F85" s="210"/>
      <c r="G85" s="210"/>
      <c r="H85" s="210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2" customHeight="1">
      <c r="A87" s="28"/>
      <c r="B87" s="29"/>
      <c r="C87" s="25" t="s">
        <v>16</v>
      </c>
      <c r="D87" s="28"/>
      <c r="E87" s="28"/>
      <c r="F87" s="23" t="str">
        <f>F10</f>
        <v xml:space="preserve">Župkov </v>
      </c>
      <c r="G87" s="28"/>
      <c r="H87" s="28"/>
      <c r="I87" s="25" t="s">
        <v>18</v>
      </c>
      <c r="J87" s="51" t="str">
        <f>IF(J10="","",J10)</f>
        <v>20. 11. 2019</v>
      </c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5.2" customHeight="1">
      <c r="A89" s="28"/>
      <c r="B89" s="29"/>
      <c r="C89" s="25" t="s">
        <v>20</v>
      </c>
      <c r="D89" s="28"/>
      <c r="E89" s="28"/>
      <c r="F89" s="23" t="str">
        <f>E13</f>
        <v xml:space="preserve">Obec Župkov </v>
      </c>
      <c r="G89" s="28"/>
      <c r="H89" s="28"/>
      <c r="I89" s="25" t="s">
        <v>26</v>
      </c>
      <c r="J89" s="26" t="str">
        <f>E19</f>
        <v xml:space="preserve">Jaroslav Šmecko 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15.2" customHeight="1">
      <c r="A90" s="28"/>
      <c r="B90" s="29"/>
      <c r="C90" s="25" t="s">
        <v>24</v>
      </c>
      <c r="D90" s="28"/>
      <c r="E90" s="28"/>
      <c r="F90" s="23" t="str">
        <f>IF(E16="","",E16)</f>
        <v xml:space="preserve"> </v>
      </c>
      <c r="G90" s="28"/>
      <c r="H90" s="28"/>
      <c r="I90" s="25" t="s">
        <v>28</v>
      </c>
      <c r="J90" s="26" t="str">
        <f>E22</f>
        <v xml:space="preserve">Jaroslav Šmecko </v>
      </c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0.35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29.25" customHeight="1">
      <c r="A92" s="28"/>
      <c r="B92" s="29"/>
      <c r="C92" s="101" t="s">
        <v>80</v>
      </c>
      <c r="D92" s="93"/>
      <c r="E92" s="93"/>
      <c r="F92" s="93"/>
      <c r="G92" s="93"/>
      <c r="H92" s="93"/>
      <c r="I92" s="93"/>
      <c r="J92" s="102" t="s">
        <v>81</v>
      </c>
      <c r="K92" s="93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2.9" customHeight="1">
      <c r="A94" s="28"/>
      <c r="B94" s="29"/>
      <c r="C94" s="103" t="s">
        <v>82</v>
      </c>
      <c r="D94" s="28"/>
      <c r="E94" s="28"/>
      <c r="F94" s="28"/>
      <c r="G94" s="28"/>
      <c r="H94" s="28"/>
      <c r="I94" s="28"/>
      <c r="J94" s="67">
        <f>J123</f>
        <v>0</v>
      </c>
      <c r="K94" s="28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U94" s="16" t="s">
        <v>83</v>
      </c>
    </row>
    <row r="95" spans="1:47" s="9" customFormat="1" ht="24.95" customHeight="1">
      <c r="B95" s="104"/>
      <c r="D95" s="105" t="s">
        <v>84</v>
      </c>
      <c r="E95" s="106"/>
      <c r="F95" s="106"/>
      <c r="G95" s="106"/>
      <c r="H95" s="106"/>
      <c r="I95" s="106"/>
      <c r="J95" s="107">
        <f>J124</f>
        <v>0</v>
      </c>
      <c r="L95" s="104"/>
    </row>
    <row r="96" spans="1:47" s="10" customFormat="1" ht="19.899999999999999" customHeight="1">
      <c r="B96" s="108"/>
      <c r="D96" s="109" t="s">
        <v>85</v>
      </c>
      <c r="E96" s="110"/>
      <c r="F96" s="110"/>
      <c r="G96" s="110"/>
      <c r="H96" s="110"/>
      <c r="I96" s="110"/>
      <c r="J96" s="111">
        <f>J125</f>
        <v>0</v>
      </c>
      <c r="L96" s="108"/>
    </row>
    <row r="97" spans="1:31" s="10" customFormat="1" ht="19.899999999999999" customHeight="1">
      <c r="B97" s="108"/>
      <c r="D97" s="109" t="s">
        <v>86</v>
      </c>
      <c r="E97" s="110"/>
      <c r="F97" s="110"/>
      <c r="G97" s="110"/>
      <c r="H97" s="110"/>
      <c r="I97" s="110"/>
      <c r="J97" s="111">
        <f>J138</f>
        <v>0</v>
      </c>
      <c r="L97" s="108"/>
    </row>
    <row r="98" spans="1:31" s="10" customFormat="1" ht="19.899999999999999" customHeight="1">
      <c r="B98" s="108"/>
      <c r="D98" s="109" t="s">
        <v>87</v>
      </c>
      <c r="E98" s="110"/>
      <c r="F98" s="110"/>
      <c r="G98" s="110"/>
      <c r="H98" s="110"/>
      <c r="I98" s="110"/>
      <c r="J98" s="111">
        <f>J160</f>
        <v>0</v>
      </c>
      <c r="L98" s="108"/>
    </row>
    <row r="99" spans="1:31" s="10" customFormat="1" ht="19.899999999999999" customHeight="1">
      <c r="B99" s="108"/>
      <c r="D99" s="109" t="s">
        <v>88</v>
      </c>
      <c r="E99" s="110"/>
      <c r="F99" s="110"/>
      <c r="G99" s="110"/>
      <c r="H99" s="110"/>
      <c r="I99" s="110"/>
      <c r="J99" s="111">
        <f>J172</f>
        <v>0</v>
      </c>
      <c r="L99" s="108"/>
    </row>
    <row r="100" spans="1:31" s="9" customFormat="1" ht="24.95" customHeight="1">
      <c r="B100" s="104"/>
      <c r="D100" s="105" t="s">
        <v>89</v>
      </c>
      <c r="E100" s="106"/>
      <c r="F100" s="106"/>
      <c r="G100" s="106"/>
      <c r="H100" s="106"/>
      <c r="I100" s="106"/>
      <c r="J100" s="107">
        <f>J174</f>
        <v>0</v>
      </c>
      <c r="L100" s="104"/>
    </row>
    <row r="101" spans="1:31" s="10" customFormat="1" ht="19.899999999999999" customHeight="1">
      <c r="B101" s="108"/>
      <c r="D101" s="109" t="s">
        <v>90</v>
      </c>
      <c r="E101" s="110"/>
      <c r="F101" s="110"/>
      <c r="G101" s="110"/>
      <c r="H101" s="110"/>
      <c r="I101" s="110"/>
      <c r="J101" s="111">
        <f>J175</f>
        <v>0</v>
      </c>
      <c r="L101" s="108"/>
    </row>
    <row r="102" spans="1:31" s="10" customFormat="1" ht="19.899999999999999" customHeight="1">
      <c r="B102" s="108"/>
      <c r="D102" s="109" t="s">
        <v>91</v>
      </c>
      <c r="E102" s="110"/>
      <c r="F102" s="110"/>
      <c r="G102" s="110"/>
      <c r="H102" s="110"/>
      <c r="I102" s="110"/>
      <c r="J102" s="111">
        <f>J211</f>
        <v>0</v>
      </c>
      <c r="L102" s="108"/>
    </row>
    <row r="103" spans="1:31" s="10" customFormat="1" ht="19.899999999999999" customHeight="1">
      <c r="B103" s="108"/>
      <c r="D103" s="109" t="s">
        <v>92</v>
      </c>
      <c r="E103" s="110"/>
      <c r="F103" s="110"/>
      <c r="G103" s="110"/>
      <c r="H103" s="110"/>
      <c r="I103" s="110"/>
      <c r="J103" s="111">
        <f>J229</f>
        <v>0</v>
      </c>
      <c r="L103" s="108"/>
    </row>
    <row r="104" spans="1:31" s="10" customFormat="1" ht="19.899999999999999" customHeight="1">
      <c r="B104" s="108"/>
      <c r="D104" s="109" t="s">
        <v>93</v>
      </c>
      <c r="E104" s="110"/>
      <c r="F104" s="110"/>
      <c r="G104" s="110"/>
      <c r="H104" s="110"/>
      <c r="I104" s="110"/>
      <c r="J104" s="111">
        <f>J240</f>
        <v>0</v>
      </c>
      <c r="L104" s="108"/>
    </row>
    <row r="105" spans="1:31" s="9" customFormat="1" ht="24.95" customHeight="1">
      <c r="B105" s="104"/>
      <c r="D105" s="105" t="s">
        <v>94</v>
      </c>
      <c r="E105" s="106"/>
      <c r="F105" s="106"/>
      <c r="G105" s="106"/>
      <c r="H105" s="106"/>
      <c r="I105" s="106"/>
      <c r="J105" s="107">
        <f>J246</f>
        <v>0</v>
      </c>
      <c r="L105" s="104"/>
    </row>
    <row r="106" spans="1:31" s="2" customFormat="1" ht="21.75" customHeight="1">
      <c r="A106" s="28"/>
      <c r="B106" s="29"/>
      <c r="C106" s="28"/>
      <c r="D106" s="28"/>
      <c r="E106" s="28"/>
      <c r="F106" s="28"/>
      <c r="G106" s="28"/>
      <c r="H106" s="28"/>
      <c r="I106" s="28"/>
      <c r="J106" s="28"/>
      <c r="K106" s="28"/>
      <c r="L106" s="3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6.95" customHeight="1">
      <c r="A107" s="28"/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11" spans="1:31" s="2" customFormat="1" ht="6.95" customHeight="1">
      <c r="A111" s="28"/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24.95" customHeight="1">
      <c r="A112" s="28"/>
      <c r="B112" s="29"/>
      <c r="C112" s="20" t="s">
        <v>338</v>
      </c>
      <c r="D112" s="28"/>
      <c r="E112" s="28"/>
      <c r="F112" s="28"/>
      <c r="G112" s="28"/>
      <c r="H112" s="28"/>
      <c r="I112" s="28"/>
      <c r="J112" s="28"/>
      <c r="K112" s="28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6.95" customHeight="1">
      <c r="A113" s="28"/>
      <c r="B113" s="29"/>
      <c r="C113" s="28"/>
      <c r="D113" s="28"/>
      <c r="E113" s="28"/>
      <c r="F113" s="28"/>
      <c r="G113" s="28"/>
      <c r="H113" s="28"/>
      <c r="I113" s="28"/>
      <c r="J113" s="28"/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2" customHeight="1">
      <c r="A114" s="28"/>
      <c r="B114" s="29"/>
      <c r="C114" s="25" t="s">
        <v>12</v>
      </c>
      <c r="D114" s="28"/>
      <c r="E114" s="28"/>
      <c r="F114" s="28"/>
      <c r="G114" s="28"/>
      <c r="H114" s="28"/>
      <c r="I114" s="28"/>
      <c r="J114" s="28"/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6.5" customHeight="1">
      <c r="A115" s="28"/>
      <c r="B115" s="29"/>
      <c r="C115" s="28"/>
      <c r="D115" s="28"/>
      <c r="E115" s="176" t="str">
        <f>E7</f>
        <v>Prístrešky pre kontajnery na komunálny odpad</v>
      </c>
      <c r="F115" s="210"/>
      <c r="G115" s="210"/>
      <c r="H115" s="210"/>
      <c r="I115" s="28"/>
      <c r="J115" s="28"/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6.95" customHeight="1">
      <c r="A116" s="28"/>
      <c r="B116" s="29"/>
      <c r="C116" s="28"/>
      <c r="D116" s="28"/>
      <c r="E116" s="28"/>
      <c r="F116" s="28"/>
      <c r="G116" s="28"/>
      <c r="H116" s="28"/>
      <c r="I116" s="28"/>
      <c r="J116" s="28"/>
      <c r="K116" s="28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12" customHeight="1">
      <c r="A117" s="28"/>
      <c r="B117" s="29"/>
      <c r="C117" s="25" t="s">
        <v>16</v>
      </c>
      <c r="D117" s="28"/>
      <c r="E117" s="28"/>
      <c r="F117" s="23" t="str">
        <f>F10</f>
        <v xml:space="preserve">Župkov </v>
      </c>
      <c r="G117" s="28"/>
      <c r="H117" s="28"/>
      <c r="I117" s="25" t="s">
        <v>18</v>
      </c>
      <c r="J117" s="51" t="str">
        <f>IF(J10="","",J10)</f>
        <v>20. 11. 2019</v>
      </c>
      <c r="K117" s="28"/>
      <c r="L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6.95" customHeight="1">
      <c r="A118" s="28"/>
      <c r="B118" s="29"/>
      <c r="C118" s="28"/>
      <c r="D118" s="28"/>
      <c r="E118" s="28"/>
      <c r="F118" s="28"/>
      <c r="G118" s="28"/>
      <c r="H118" s="28"/>
      <c r="I118" s="28"/>
      <c r="J118" s="28"/>
      <c r="K118" s="28"/>
      <c r="L118" s="3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2" customFormat="1" ht="15.2" customHeight="1">
      <c r="A119" s="28"/>
      <c r="B119" s="29"/>
      <c r="C119" s="25" t="s">
        <v>20</v>
      </c>
      <c r="D119" s="28"/>
      <c r="E119" s="28"/>
      <c r="F119" s="23" t="str">
        <f>E13</f>
        <v xml:space="preserve">Obec Župkov </v>
      </c>
      <c r="G119" s="28"/>
      <c r="H119" s="28"/>
      <c r="I119" s="25" t="s">
        <v>26</v>
      </c>
      <c r="J119" s="26" t="str">
        <f>E19</f>
        <v xml:space="preserve">Jaroslav Šmecko </v>
      </c>
      <c r="K119" s="28"/>
      <c r="L119" s="3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2" customFormat="1" ht="15.2" customHeight="1">
      <c r="A120" s="28"/>
      <c r="B120" s="29"/>
      <c r="C120" s="25" t="s">
        <v>24</v>
      </c>
      <c r="D120" s="28"/>
      <c r="E120" s="28"/>
      <c r="F120" s="23" t="str">
        <f>IF(E16="","",E16)</f>
        <v xml:space="preserve"> </v>
      </c>
      <c r="G120" s="28"/>
      <c r="H120" s="28"/>
      <c r="I120" s="25" t="s">
        <v>28</v>
      </c>
      <c r="J120" s="26" t="str">
        <f>E22</f>
        <v xml:space="preserve">Jaroslav Šmecko </v>
      </c>
      <c r="K120" s="28"/>
      <c r="L120" s="3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2" customFormat="1" ht="10.35" customHeight="1">
      <c r="A121" s="28"/>
      <c r="B121" s="29"/>
      <c r="C121" s="28"/>
      <c r="D121" s="28"/>
      <c r="E121" s="28"/>
      <c r="F121" s="28"/>
      <c r="G121" s="28"/>
      <c r="H121" s="28"/>
      <c r="I121" s="28"/>
      <c r="J121" s="28"/>
      <c r="K121" s="28"/>
      <c r="L121" s="3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5" s="11" customFormat="1" ht="29.25" customHeight="1">
      <c r="A122" s="112"/>
      <c r="B122" s="113"/>
      <c r="C122" s="114" t="s">
        <v>95</v>
      </c>
      <c r="D122" s="115" t="s">
        <v>56</v>
      </c>
      <c r="E122" s="115" t="s">
        <v>52</v>
      </c>
      <c r="F122" s="115" t="s">
        <v>53</v>
      </c>
      <c r="G122" s="115" t="s">
        <v>96</v>
      </c>
      <c r="H122" s="115" t="s">
        <v>97</v>
      </c>
      <c r="I122" s="115" t="s">
        <v>98</v>
      </c>
      <c r="J122" s="116" t="s">
        <v>81</v>
      </c>
      <c r="K122" s="117" t="s">
        <v>99</v>
      </c>
      <c r="L122" s="118"/>
      <c r="M122" s="58" t="s">
        <v>1</v>
      </c>
      <c r="N122" s="59" t="s">
        <v>35</v>
      </c>
      <c r="O122" s="59" t="s">
        <v>100</v>
      </c>
      <c r="P122" s="59" t="s">
        <v>101</v>
      </c>
      <c r="Q122" s="59" t="s">
        <v>102</v>
      </c>
      <c r="R122" s="59" t="s">
        <v>103</v>
      </c>
      <c r="S122" s="59" t="s">
        <v>104</v>
      </c>
      <c r="T122" s="60" t="s">
        <v>105</v>
      </c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</row>
    <row r="123" spans="1:65" s="2" customFormat="1" ht="22.9" customHeight="1">
      <c r="A123" s="28"/>
      <c r="B123" s="29"/>
      <c r="C123" s="65" t="s">
        <v>82</v>
      </c>
      <c r="D123" s="28"/>
      <c r="E123" s="28"/>
      <c r="F123" s="28"/>
      <c r="G123" s="28"/>
      <c r="H123" s="28"/>
      <c r="I123" s="28"/>
      <c r="J123" s="119"/>
      <c r="K123" s="28"/>
      <c r="L123" s="29"/>
      <c r="M123" s="61"/>
      <c r="N123" s="52"/>
      <c r="O123" s="62"/>
      <c r="P123" s="120">
        <f>P124+P174+P246</f>
        <v>349.42779660000002</v>
      </c>
      <c r="Q123" s="62"/>
      <c r="R123" s="120">
        <f>R124+R174+R246</f>
        <v>53.315841899519995</v>
      </c>
      <c r="S123" s="62"/>
      <c r="T123" s="121">
        <f>T124+T174+T246</f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T123" s="16" t="s">
        <v>70</v>
      </c>
      <c r="AU123" s="16" t="s">
        <v>83</v>
      </c>
      <c r="BK123" s="122">
        <f>BK124+BK174+BK246</f>
        <v>0</v>
      </c>
    </row>
    <row r="124" spans="1:65" s="12" customFormat="1" ht="25.9" customHeight="1">
      <c r="B124" s="123"/>
      <c r="D124" s="124" t="s">
        <v>70</v>
      </c>
      <c r="E124" s="125" t="s">
        <v>106</v>
      </c>
      <c r="F124" s="125" t="s">
        <v>107</v>
      </c>
      <c r="J124" s="126"/>
      <c r="L124" s="123"/>
      <c r="M124" s="127"/>
      <c r="N124" s="128"/>
      <c r="O124" s="128"/>
      <c r="P124" s="129">
        <f>P125+P138+P160+P172</f>
        <v>121.715142</v>
      </c>
      <c r="Q124" s="128"/>
      <c r="R124" s="129">
        <f>R125+R138+R160+R172</f>
        <v>48.846185599519998</v>
      </c>
      <c r="S124" s="128"/>
      <c r="T124" s="130">
        <f>T125+T138+T160+T172</f>
        <v>0</v>
      </c>
      <c r="AR124" s="124" t="s">
        <v>76</v>
      </c>
      <c r="AT124" s="131" t="s">
        <v>70</v>
      </c>
      <c r="AU124" s="131" t="s">
        <v>71</v>
      </c>
      <c r="AY124" s="124" t="s">
        <v>108</v>
      </c>
      <c r="BK124" s="132">
        <f>BK125+BK138+BK160+BK172</f>
        <v>0</v>
      </c>
    </row>
    <row r="125" spans="1:65" s="12" customFormat="1" ht="22.9" customHeight="1">
      <c r="B125" s="123"/>
      <c r="D125" s="124" t="s">
        <v>70</v>
      </c>
      <c r="E125" s="133" t="s">
        <v>76</v>
      </c>
      <c r="F125" s="133" t="s">
        <v>109</v>
      </c>
      <c r="J125" s="134"/>
      <c r="L125" s="123"/>
      <c r="M125" s="127"/>
      <c r="N125" s="128"/>
      <c r="O125" s="128"/>
      <c r="P125" s="129">
        <f>SUM(P126:P137)</f>
        <v>22.017810000000001</v>
      </c>
      <c r="Q125" s="128"/>
      <c r="R125" s="129">
        <f>SUM(R126:R137)</f>
        <v>0</v>
      </c>
      <c r="S125" s="128"/>
      <c r="T125" s="130">
        <f>SUM(T126:T137)</f>
        <v>0</v>
      </c>
      <c r="AR125" s="124" t="s">
        <v>76</v>
      </c>
      <c r="AT125" s="131" t="s">
        <v>70</v>
      </c>
      <c r="AU125" s="131" t="s">
        <v>76</v>
      </c>
      <c r="AY125" s="124" t="s">
        <v>108</v>
      </c>
      <c r="BK125" s="132">
        <f>SUM(BK126:BK137)</f>
        <v>0</v>
      </c>
    </row>
    <row r="126" spans="1:65" s="2" customFormat="1" ht="16.5" customHeight="1">
      <c r="A126" s="28"/>
      <c r="B126" s="135"/>
      <c r="C126" s="136" t="s">
        <v>76</v>
      </c>
      <c r="D126" s="136" t="s">
        <v>110</v>
      </c>
      <c r="E126" s="137" t="s">
        <v>111</v>
      </c>
      <c r="F126" s="138" t="s">
        <v>112</v>
      </c>
      <c r="G126" s="139" t="s">
        <v>113</v>
      </c>
      <c r="H126" s="140">
        <v>21.3</v>
      </c>
      <c r="I126" s="140"/>
      <c r="J126" s="140"/>
      <c r="K126" s="141"/>
      <c r="L126" s="29"/>
      <c r="M126" s="142" t="s">
        <v>1</v>
      </c>
      <c r="N126" s="143" t="s">
        <v>37</v>
      </c>
      <c r="O126" s="144">
        <v>0.83799999999999997</v>
      </c>
      <c r="P126" s="144">
        <f>O126*H126</f>
        <v>17.849399999999999</v>
      </c>
      <c r="Q126" s="144">
        <v>0</v>
      </c>
      <c r="R126" s="144">
        <f>Q126*H126</f>
        <v>0</v>
      </c>
      <c r="S126" s="144">
        <v>0</v>
      </c>
      <c r="T126" s="145">
        <f>S126*H126</f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46" t="s">
        <v>114</v>
      </c>
      <c r="AT126" s="146" t="s">
        <v>110</v>
      </c>
      <c r="AU126" s="146" t="s">
        <v>115</v>
      </c>
      <c r="AY126" s="16" t="s">
        <v>108</v>
      </c>
      <c r="BE126" s="147">
        <f>IF(N126="základná",J126,0)</f>
        <v>0</v>
      </c>
      <c r="BF126" s="147">
        <f>IF(N126="znížená",J126,0)</f>
        <v>0</v>
      </c>
      <c r="BG126" s="147">
        <f>IF(N126="zákl. prenesená",J126,0)</f>
        <v>0</v>
      </c>
      <c r="BH126" s="147">
        <f>IF(N126="zníž. prenesená",J126,0)</f>
        <v>0</v>
      </c>
      <c r="BI126" s="147">
        <f>IF(N126="nulová",J126,0)</f>
        <v>0</v>
      </c>
      <c r="BJ126" s="16" t="s">
        <v>115</v>
      </c>
      <c r="BK126" s="147">
        <f>ROUND(I126*H126,2)</f>
        <v>0</v>
      </c>
      <c r="BL126" s="16" t="s">
        <v>114</v>
      </c>
      <c r="BM126" s="146" t="s">
        <v>116</v>
      </c>
    </row>
    <row r="127" spans="1:65" s="13" customFormat="1">
      <c r="B127" s="148"/>
      <c r="D127" s="149" t="s">
        <v>117</v>
      </c>
      <c r="E127" s="150" t="s">
        <v>1</v>
      </c>
      <c r="F127" s="151" t="s">
        <v>118</v>
      </c>
      <c r="H127" s="152">
        <v>7.5</v>
      </c>
      <c r="L127" s="148"/>
      <c r="M127" s="153"/>
      <c r="N127" s="154"/>
      <c r="O127" s="154"/>
      <c r="P127" s="154"/>
      <c r="Q127" s="154"/>
      <c r="R127" s="154"/>
      <c r="S127" s="154"/>
      <c r="T127" s="155"/>
      <c r="AT127" s="150" t="s">
        <v>117</v>
      </c>
      <c r="AU127" s="150" t="s">
        <v>115</v>
      </c>
      <c r="AV127" s="13" t="s">
        <v>115</v>
      </c>
      <c r="AW127" s="13" t="s">
        <v>29</v>
      </c>
      <c r="AX127" s="13" t="s">
        <v>71</v>
      </c>
      <c r="AY127" s="150" t="s">
        <v>108</v>
      </c>
    </row>
    <row r="128" spans="1:65" s="13" customFormat="1">
      <c r="B128" s="148"/>
      <c r="D128" s="149" t="s">
        <v>117</v>
      </c>
      <c r="E128" s="150" t="s">
        <v>1</v>
      </c>
      <c r="F128" s="151" t="s">
        <v>119</v>
      </c>
      <c r="H128" s="152">
        <v>7.5</v>
      </c>
      <c r="L128" s="148"/>
      <c r="M128" s="153"/>
      <c r="N128" s="154"/>
      <c r="O128" s="154"/>
      <c r="P128" s="154"/>
      <c r="Q128" s="154"/>
      <c r="R128" s="154"/>
      <c r="S128" s="154"/>
      <c r="T128" s="155"/>
      <c r="AT128" s="150" t="s">
        <v>117</v>
      </c>
      <c r="AU128" s="150" t="s">
        <v>115</v>
      </c>
      <c r="AV128" s="13" t="s">
        <v>115</v>
      </c>
      <c r="AW128" s="13" t="s">
        <v>29</v>
      </c>
      <c r="AX128" s="13" t="s">
        <v>71</v>
      </c>
      <c r="AY128" s="150" t="s">
        <v>108</v>
      </c>
    </row>
    <row r="129" spans="1:65" s="13" customFormat="1">
      <c r="B129" s="148"/>
      <c r="D129" s="149" t="s">
        <v>117</v>
      </c>
      <c r="E129" s="150" t="s">
        <v>1</v>
      </c>
      <c r="F129" s="151" t="s">
        <v>120</v>
      </c>
      <c r="H129" s="152">
        <v>6.3</v>
      </c>
      <c r="L129" s="148"/>
      <c r="M129" s="153"/>
      <c r="N129" s="154"/>
      <c r="O129" s="154"/>
      <c r="P129" s="154"/>
      <c r="Q129" s="154"/>
      <c r="R129" s="154"/>
      <c r="S129" s="154"/>
      <c r="T129" s="155"/>
      <c r="AT129" s="150" t="s">
        <v>117</v>
      </c>
      <c r="AU129" s="150" t="s">
        <v>115</v>
      </c>
      <c r="AV129" s="13" t="s">
        <v>115</v>
      </c>
      <c r="AW129" s="13" t="s">
        <v>29</v>
      </c>
      <c r="AX129" s="13" t="s">
        <v>71</v>
      </c>
      <c r="AY129" s="150" t="s">
        <v>108</v>
      </c>
    </row>
    <row r="130" spans="1:65" s="14" customFormat="1">
      <c r="B130" s="156"/>
      <c r="D130" s="149" t="s">
        <v>117</v>
      </c>
      <c r="E130" s="157" t="s">
        <v>1</v>
      </c>
      <c r="F130" s="158" t="s">
        <v>121</v>
      </c>
      <c r="H130" s="159">
        <v>21.3</v>
      </c>
      <c r="L130" s="156"/>
      <c r="M130" s="160"/>
      <c r="N130" s="161"/>
      <c r="O130" s="161"/>
      <c r="P130" s="161"/>
      <c r="Q130" s="161"/>
      <c r="R130" s="161"/>
      <c r="S130" s="161"/>
      <c r="T130" s="162"/>
      <c r="AT130" s="157" t="s">
        <v>117</v>
      </c>
      <c r="AU130" s="157" t="s">
        <v>115</v>
      </c>
      <c r="AV130" s="14" t="s">
        <v>114</v>
      </c>
      <c r="AW130" s="14" t="s">
        <v>29</v>
      </c>
      <c r="AX130" s="14" t="s">
        <v>76</v>
      </c>
      <c r="AY130" s="157" t="s">
        <v>108</v>
      </c>
    </row>
    <row r="131" spans="1:65" s="2" customFormat="1" ht="24" customHeight="1">
      <c r="A131" s="28"/>
      <c r="B131" s="135"/>
      <c r="C131" s="136" t="s">
        <v>115</v>
      </c>
      <c r="D131" s="136" t="s">
        <v>110</v>
      </c>
      <c r="E131" s="137" t="s">
        <v>122</v>
      </c>
      <c r="F131" s="138" t="s">
        <v>123</v>
      </c>
      <c r="G131" s="139" t="s">
        <v>113</v>
      </c>
      <c r="H131" s="140">
        <v>21.3</v>
      </c>
      <c r="I131" s="140"/>
      <c r="J131" s="140"/>
      <c r="K131" s="141"/>
      <c r="L131" s="29"/>
      <c r="M131" s="142" t="s">
        <v>1</v>
      </c>
      <c r="N131" s="143" t="s">
        <v>37</v>
      </c>
      <c r="O131" s="144">
        <v>4.2000000000000003E-2</v>
      </c>
      <c r="P131" s="144">
        <f>O131*H131</f>
        <v>0.89460000000000006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46" t="s">
        <v>114</v>
      </c>
      <c r="AT131" s="146" t="s">
        <v>110</v>
      </c>
      <c r="AU131" s="146" t="s">
        <v>115</v>
      </c>
      <c r="AY131" s="16" t="s">
        <v>108</v>
      </c>
      <c r="BE131" s="147">
        <f>IF(N131="základná",J131,0)</f>
        <v>0</v>
      </c>
      <c r="BF131" s="147">
        <f>IF(N131="znížená",J131,0)</f>
        <v>0</v>
      </c>
      <c r="BG131" s="147">
        <f>IF(N131="zákl. prenesená",J131,0)</f>
        <v>0</v>
      </c>
      <c r="BH131" s="147">
        <f>IF(N131="zníž. prenesená",J131,0)</f>
        <v>0</v>
      </c>
      <c r="BI131" s="147">
        <f>IF(N131="nulová",J131,0)</f>
        <v>0</v>
      </c>
      <c r="BJ131" s="16" t="s">
        <v>115</v>
      </c>
      <c r="BK131" s="147">
        <f>ROUND(I131*H131,2)</f>
        <v>0</v>
      </c>
      <c r="BL131" s="16" t="s">
        <v>114</v>
      </c>
      <c r="BM131" s="146" t="s">
        <v>124</v>
      </c>
    </row>
    <row r="132" spans="1:65" s="2" customFormat="1" ht="24" customHeight="1">
      <c r="A132" s="28"/>
      <c r="B132" s="135"/>
      <c r="C132" s="136" t="s">
        <v>125</v>
      </c>
      <c r="D132" s="136" t="s">
        <v>110</v>
      </c>
      <c r="E132" s="137" t="s">
        <v>126</v>
      </c>
      <c r="F132" s="138" t="s">
        <v>127</v>
      </c>
      <c r="G132" s="139" t="s">
        <v>113</v>
      </c>
      <c r="H132" s="140">
        <v>21.3</v>
      </c>
      <c r="I132" s="140"/>
      <c r="J132" s="140"/>
      <c r="K132" s="141"/>
      <c r="L132" s="29"/>
      <c r="M132" s="142" t="s">
        <v>1</v>
      </c>
      <c r="N132" s="143" t="s">
        <v>37</v>
      </c>
      <c r="O132" s="144">
        <v>7.0999999999999994E-2</v>
      </c>
      <c r="P132" s="144">
        <f>O132*H132</f>
        <v>1.5123</v>
      </c>
      <c r="Q132" s="144">
        <v>0</v>
      </c>
      <c r="R132" s="144">
        <f>Q132*H132</f>
        <v>0</v>
      </c>
      <c r="S132" s="144">
        <v>0</v>
      </c>
      <c r="T132" s="145">
        <f>S132*H132</f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46" t="s">
        <v>114</v>
      </c>
      <c r="AT132" s="146" t="s">
        <v>110</v>
      </c>
      <c r="AU132" s="146" t="s">
        <v>115</v>
      </c>
      <c r="AY132" s="16" t="s">
        <v>108</v>
      </c>
      <c r="BE132" s="147">
        <f>IF(N132="základná",J132,0)</f>
        <v>0</v>
      </c>
      <c r="BF132" s="147">
        <f>IF(N132="znížená",J132,0)</f>
        <v>0</v>
      </c>
      <c r="BG132" s="147">
        <f>IF(N132="zákl. prenesená",J132,0)</f>
        <v>0</v>
      </c>
      <c r="BH132" s="147">
        <f>IF(N132="zníž. prenesená",J132,0)</f>
        <v>0</v>
      </c>
      <c r="BI132" s="147">
        <f>IF(N132="nulová",J132,0)</f>
        <v>0</v>
      </c>
      <c r="BJ132" s="16" t="s">
        <v>115</v>
      </c>
      <c r="BK132" s="147">
        <f>ROUND(I132*H132,2)</f>
        <v>0</v>
      </c>
      <c r="BL132" s="16" t="s">
        <v>114</v>
      </c>
      <c r="BM132" s="146" t="s">
        <v>128</v>
      </c>
    </row>
    <row r="133" spans="1:65" s="2" customFormat="1" ht="36" customHeight="1">
      <c r="A133" s="28"/>
      <c r="B133" s="135"/>
      <c r="C133" s="136" t="s">
        <v>114</v>
      </c>
      <c r="D133" s="136" t="s">
        <v>110</v>
      </c>
      <c r="E133" s="137" t="s">
        <v>129</v>
      </c>
      <c r="F133" s="138" t="s">
        <v>130</v>
      </c>
      <c r="G133" s="139" t="s">
        <v>113</v>
      </c>
      <c r="H133" s="140">
        <v>213</v>
      </c>
      <c r="I133" s="140"/>
      <c r="J133" s="140"/>
      <c r="K133" s="141"/>
      <c r="L133" s="29"/>
      <c r="M133" s="142" t="s">
        <v>1</v>
      </c>
      <c r="N133" s="143" t="s">
        <v>37</v>
      </c>
      <c r="O133" s="144">
        <v>7.3699999999999998E-3</v>
      </c>
      <c r="P133" s="144">
        <f>O133*H133</f>
        <v>1.5698099999999999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46" t="s">
        <v>114</v>
      </c>
      <c r="AT133" s="146" t="s">
        <v>110</v>
      </c>
      <c r="AU133" s="146" t="s">
        <v>115</v>
      </c>
      <c r="AY133" s="16" t="s">
        <v>108</v>
      </c>
      <c r="BE133" s="147">
        <f>IF(N133="základná",J133,0)</f>
        <v>0</v>
      </c>
      <c r="BF133" s="147">
        <f>IF(N133="znížená",J133,0)</f>
        <v>0</v>
      </c>
      <c r="BG133" s="147">
        <f>IF(N133="zákl. prenesená",J133,0)</f>
        <v>0</v>
      </c>
      <c r="BH133" s="147">
        <f>IF(N133="zníž. prenesená",J133,0)</f>
        <v>0</v>
      </c>
      <c r="BI133" s="147">
        <f>IF(N133="nulová",J133,0)</f>
        <v>0</v>
      </c>
      <c r="BJ133" s="16" t="s">
        <v>115</v>
      </c>
      <c r="BK133" s="147">
        <f>ROUND(I133*H133,2)</f>
        <v>0</v>
      </c>
      <c r="BL133" s="16" t="s">
        <v>114</v>
      </c>
      <c r="BM133" s="146" t="s">
        <v>131</v>
      </c>
    </row>
    <row r="134" spans="1:65" s="13" customFormat="1">
      <c r="B134" s="148"/>
      <c r="D134" s="149" t="s">
        <v>117</v>
      </c>
      <c r="F134" s="151" t="s">
        <v>132</v>
      </c>
      <c r="H134" s="152">
        <v>213</v>
      </c>
      <c r="L134" s="148"/>
      <c r="M134" s="153"/>
      <c r="N134" s="154"/>
      <c r="O134" s="154"/>
      <c r="P134" s="154"/>
      <c r="Q134" s="154"/>
      <c r="R134" s="154"/>
      <c r="S134" s="154"/>
      <c r="T134" s="155"/>
      <c r="AT134" s="150" t="s">
        <v>117</v>
      </c>
      <c r="AU134" s="150" t="s">
        <v>115</v>
      </c>
      <c r="AV134" s="13" t="s">
        <v>115</v>
      </c>
      <c r="AW134" s="13" t="s">
        <v>3</v>
      </c>
      <c r="AX134" s="13" t="s">
        <v>76</v>
      </c>
      <c r="AY134" s="150" t="s">
        <v>108</v>
      </c>
    </row>
    <row r="135" spans="1:65" s="2" customFormat="1" ht="16.5" customHeight="1">
      <c r="A135" s="28"/>
      <c r="B135" s="135"/>
      <c r="C135" s="136" t="s">
        <v>133</v>
      </c>
      <c r="D135" s="136" t="s">
        <v>110</v>
      </c>
      <c r="E135" s="137" t="s">
        <v>134</v>
      </c>
      <c r="F135" s="138" t="s">
        <v>135</v>
      </c>
      <c r="G135" s="139" t="s">
        <v>113</v>
      </c>
      <c r="H135" s="140">
        <v>21.3</v>
      </c>
      <c r="I135" s="140"/>
      <c r="J135" s="140"/>
      <c r="K135" s="141"/>
      <c r="L135" s="29"/>
      <c r="M135" s="142" t="s">
        <v>1</v>
      </c>
      <c r="N135" s="143" t="s">
        <v>37</v>
      </c>
      <c r="O135" s="144">
        <v>8.9999999999999993E-3</v>
      </c>
      <c r="P135" s="144">
        <f>O135*H135</f>
        <v>0.19169999999999998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46" t="s">
        <v>114</v>
      </c>
      <c r="AT135" s="146" t="s">
        <v>110</v>
      </c>
      <c r="AU135" s="146" t="s">
        <v>115</v>
      </c>
      <c r="AY135" s="16" t="s">
        <v>108</v>
      </c>
      <c r="BE135" s="147">
        <f>IF(N135="základná",J135,0)</f>
        <v>0</v>
      </c>
      <c r="BF135" s="147">
        <f>IF(N135="znížená",J135,0)</f>
        <v>0</v>
      </c>
      <c r="BG135" s="147">
        <f>IF(N135="zákl. prenesená",J135,0)</f>
        <v>0</v>
      </c>
      <c r="BH135" s="147">
        <f>IF(N135="zníž. prenesená",J135,0)</f>
        <v>0</v>
      </c>
      <c r="BI135" s="147">
        <f>IF(N135="nulová",J135,0)</f>
        <v>0</v>
      </c>
      <c r="BJ135" s="16" t="s">
        <v>115</v>
      </c>
      <c r="BK135" s="147">
        <f>ROUND(I135*H135,2)</f>
        <v>0</v>
      </c>
      <c r="BL135" s="16" t="s">
        <v>114</v>
      </c>
      <c r="BM135" s="146" t="s">
        <v>136</v>
      </c>
    </row>
    <row r="136" spans="1:65" s="2" customFormat="1" ht="24" customHeight="1">
      <c r="A136" s="28"/>
      <c r="B136" s="135"/>
      <c r="C136" s="136" t="s">
        <v>137</v>
      </c>
      <c r="D136" s="136" t="s">
        <v>110</v>
      </c>
      <c r="E136" s="137" t="s">
        <v>138</v>
      </c>
      <c r="F136" s="138" t="s">
        <v>139</v>
      </c>
      <c r="G136" s="139" t="s">
        <v>140</v>
      </c>
      <c r="H136" s="140">
        <v>35.15</v>
      </c>
      <c r="I136" s="140"/>
      <c r="J136" s="140"/>
      <c r="K136" s="141"/>
      <c r="L136" s="29"/>
      <c r="M136" s="142" t="s">
        <v>1</v>
      </c>
      <c r="N136" s="143" t="s">
        <v>37</v>
      </c>
      <c r="O136" s="144">
        <v>0</v>
      </c>
      <c r="P136" s="144">
        <f>O136*H136</f>
        <v>0</v>
      </c>
      <c r="Q136" s="144">
        <v>0</v>
      </c>
      <c r="R136" s="144">
        <f>Q136*H136</f>
        <v>0</v>
      </c>
      <c r="S136" s="144">
        <v>0</v>
      </c>
      <c r="T136" s="145">
        <f>S136*H136</f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46" t="s">
        <v>114</v>
      </c>
      <c r="AT136" s="146" t="s">
        <v>110</v>
      </c>
      <c r="AU136" s="146" t="s">
        <v>115</v>
      </c>
      <c r="AY136" s="16" t="s">
        <v>108</v>
      </c>
      <c r="BE136" s="147">
        <f>IF(N136="základná",J136,0)</f>
        <v>0</v>
      </c>
      <c r="BF136" s="147">
        <f>IF(N136="znížená",J136,0)</f>
        <v>0</v>
      </c>
      <c r="BG136" s="147">
        <f>IF(N136="zákl. prenesená",J136,0)</f>
        <v>0</v>
      </c>
      <c r="BH136" s="147">
        <f>IF(N136="zníž. prenesená",J136,0)</f>
        <v>0</v>
      </c>
      <c r="BI136" s="147">
        <f>IF(N136="nulová",J136,0)</f>
        <v>0</v>
      </c>
      <c r="BJ136" s="16" t="s">
        <v>115</v>
      </c>
      <c r="BK136" s="147">
        <f>ROUND(I136*H136,2)</f>
        <v>0</v>
      </c>
      <c r="BL136" s="16" t="s">
        <v>114</v>
      </c>
      <c r="BM136" s="146" t="s">
        <v>141</v>
      </c>
    </row>
    <row r="137" spans="1:65" s="13" customFormat="1">
      <c r="B137" s="148"/>
      <c r="D137" s="149" t="s">
        <v>117</v>
      </c>
      <c r="E137" s="150" t="s">
        <v>1</v>
      </c>
      <c r="F137" s="151" t="s">
        <v>142</v>
      </c>
      <c r="H137" s="152">
        <v>35.145000000000003</v>
      </c>
      <c r="L137" s="148"/>
      <c r="M137" s="153"/>
      <c r="N137" s="154"/>
      <c r="O137" s="154"/>
      <c r="P137" s="154"/>
      <c r="Q137" s="154"/>
      <c r="R137" s="154"/>
      <c r="S137" s="154"/>
      <c r="T137" s="155"/>
      <c r="AT137" s="150" t="s">
        <v>117</v>
      </c>
      <c r="AU137" s="150" t="s">
        <v>115</v>
      </c>
      <c r="AV137" s="13" t="s">
        <v>115</v>
      </c>
      <c r="AW137" s="13" t="s">
        <v>29</v>
      </c>
      <c r="AX137" s="13" t="s">
        <v>76</v>
      </c>
      <c r="AY137" s="150" t="s">
        <v>108</v>
      </c>
    </row>
    <row r="138" spans="1:65" s="12" customFormat="1" ht="22.9" customHeight="1">
      <c r="B138" s="123"/>
      <c r="D138" s="124" t="s">
        <v>70</v>
      </c>
      <c r="E138" s="133" t="s">
        <v>115</v>
      </c>
      <c r="F138" s="133" t="s">
        <v>143</v>
      </c>
      <c r="J138" s="134"/>
      <c r="L138" s="123"/>
      <c r="M138" s="127"/>
      <c r="N138" s="128"/>
      <c r="O138" s="128"/>
      <c r="P138" s="129">
        <f>SUM(P139:P159)</f>
        <v>62.047241999999997</v>
      </c>
      <c r="Q138" s="128"/>
      <c r="R138" s="129">
        <f>SUM(R139:R159)</f>
        <v>45.193581019519996</v>
      </c>
      <c r="S138" s="128"/>
      <c r="T138" s="130">
        <f>SUM(T139:T159)</f>
        <v>0</v>
      </c>
      <c r="AR138" s="124" t="s">
        <v>76</v>
      </c>
      <c r="AT138" s="131" t="s">
        <v>70</v>
      </c>
      <c r="AU138" s="131" t="s">
        <v>76</v>
      </c>
      <c r="AY138" s="124" t="s">
        <v>108</v>
      </c>
      <c r="BK138" s="132">
        <f>SUM(BK139:BK159)</f>
        <v>0</v>
      </c>
    </row>
    <row r="139" spans="1:65" s="2" customFormat="1" ht="24" customHeight="1">
      <c r="A139" s="28"/>
      <c r="B139" s="135"/>
      <c r="C139" s="136" t="s">
        <v>144</v>
      </c>
      <c r="D139" s="136" t="s">
        <v>110</v>
      </c>
      <c r="E139" s="137" t="s">
        <v>145</v>
      </c>
      <c r="F139" s="138" t="s">
        <v>146</v>
      </c>
      <c r="G139" s="139" t="s">
        <v>113</v>
      </c>
      <c r="H139" s="140">
        <v>7.1</v>
      </c>
      <c r="I139" s="140"/>
      <c r="J139" s="140"/>
      <c r="K139" s="141"/>
      <c r="L139" s="29"/>
      <c r="M139" s="142" t="s">
        <v>1</v>
      </c>
      <c r="N139" s="143" t="s">
        <v>37</v>
      </c>
      <c r="O139" s="144">
        <v>1.042</v>
      </c>
      <c r="P139" s="144">
        <f>O139*H139</f>
        <v>7.3982000000000001</v>
      </c>
      <c r="Q139" s="144">
        <v>1.79982</v>
      </c>
      <c r="R139" s="144">
        <f>Q139*H139</f>
        <v>12.778721999999998</v>
      </c>
      <c r="S139" s="144">
        <v>0</v>
      </c>
      <c r="T139" s="145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46" t="s">
        <v>114</v>
      </c>
      <c r="AT139" s="146" t="s">
        <v>110</v>
      </c>
      <c r="AU139" s="146" t="s">
        <v>115</v>
      </c>
      <c r="AY139" s="16" t="s">
        <v>108</v>
      </c>
      <c r="BE139" s="147">
        <f>IF(N139="základná",J139,0)</f>
        <v>0</v>
      </c>
      <c r="BF139" s="147">
        <f>IF(N139="znížená",J139,0)</f>
        <v>0</v>
      </c>
      <c r="BG139" s="147">
        <f>IF(N139="zákl. prenesená",J139,0)</f>
        <v>0</v>
      </c>
      <c r="BH139" s="147">
        <f>IF(N139="zníž. prenesená",J139,0)</f>
        <v>0</v>
      </c>
      <c r="BI139" s="147">
        <f>IF(N139="nulová",J139,0)</f>
        <v>0</v>
      </c>
      <c r="BJ139" s="16" t="s">
        <v>115</v>
      </c>
      <c r="BK139" s="147">
        <f>ROUND(I139*H139,2)</f>
        <v>0</v>
      </c>
      <c r="BL139" s="16" t="s">
        <v>114</v>
      </c>
      <c r="BM139" s="146" t="s">
        <v>147</v>
      </c>
    </row>
    <row r="140" spans="1:65" s="13" customFormat="1">
      <c r="B140" s="148"/>
      <c r="D140" s="149" t="s">
        <v>117</v>
      </c>
      <c r="E140" s="150" t="s">
        <v>1</v>
      </c>
      <c r="F140" s="151" t="s">
        <v>148</v>
      </c>
      <c r="H140" s="152">
        <v>2.5</v>
      </c>
      <c r="L140" s="148"/>
      <c r="M140" s="153"/>
      <c r="N140" s="154"/>
      <c r="O140" s="154"/>
      <c r="P140" s="154"/>
      <c r="Q140" s="154"/>
      <c r="R140" s="154"/>
      <c r="S140" s="154"/>
      <c r="T140" s="155"/>
      <c r="AT140" s="150" t="s">
        <v>117</v>
      </c>
      <c r="AU140" s="150" t="s">
        <v>115</v>
      </c>
      <c r="AV140" s="13" t="s">
        <v>115</v>
      </c>
      <c r="AW140" s="13" t="s">
        <v>29</v>
      </c>
      <c r="AX140" s="13" t="s">
        <v>71</v>
      </c>
      <c r="AY140" s="150" t="s">
        <v>108</v>
      </c>
    </row>
    <row r="141" spans="1:65" s="13" customFormat="1">
      <c r="B141" s="148"/>
      <c r="D141" s="149" t="s">
        <v>117</v>
      </c>
      <c r="E141" s="150" t="s">
        <v>1</v>
      </c>
      <c r="F141" s="151" t="s">
        <v>149</v>
      </c>
      <c r="H141" s="152">
        <v>2.5</v>
      </c>
      <c r="L141" s="148"/>
      <c r="M141" s="153"/>
      <c r="N141" s="154"/>
      <c r="O141" s="154"/>
      <c r="P141" s="154"/>
      <c r="Q141" s="154"/>
      <c r="R141" s="154"/>
      <c r="S141" s="154"/>
      <c r="T141" s="155"/>
      <c r="AT141" s="150" t="s">
        <v>117</v>
      </c>
      <c r="AU141" s="150" t="s">
        <v>115</v>
      </c>
      <c r="AV141" s="13" t="s">
        <v>115</v>
      </c>
      <c r="AW141" s="13" t="s">
        <v>29</v>
      </c>
      <c r="AX141" s="13" t="s">
        <v>71</v>
      </c>
      <c r="AY141" s="150" t="s">
        <v>108</v>
      </c>
    </row>
    <row r="142" spans="1:65" s="13" customFormat="1">
      <c r="B142" s="148"/>
      <c r="D142" s="149" t="s">
        <v>117</v>
      </c>
      <c r="E142" s="150" t="s">
        <v>1</v>
      </c>
      <c r="F142" s="151" t="s">
        <v>150</v>
      </c>
      <c r="H142" s="152">
        <v>2.1</v>
      </c>
      <c r="L142" s="148"/>
      <c r="M142" s="153"/>
      <c r="N142" s="154"/>
      <c r="O142" s="154"/>
      <c r="P142" s="154"/>
      <c r="Q142" s="154"/>
      <c r="R142" s="154"/>
      <c r="S142" s="154"/>
      <c r="T142" s="155"/>
      <c r="AT142" s="150" t="s">
        <v>117</v>
      </c>
      <c r="AU142" s="150" t="s">
        <v>115</v>
      </c>
      <c r="AV142" s="13" t="s">
        <v>115</v>
      </c>
      <c r="AW142" s="13" t="s">
        <v>29</v>
      </c>
      <c r="AX142" s="13" t="s">
        <v>71</v>
      </c>
      <c r="AY142" s="150" t="s">
        <v>108</v>
      </c>
    </row>
    <row r="143" spans="1:65" s="14" customFormat="1">
      <c r="B143" s="156"/>
      <c r="D143" s="149" t="s">
        <v>117</v>
      </c>
      <c r="E143" s="157" t="s">
        <v>1</v>
      </c>
      <c r="F143" s="158" t="s">
        <v>121</v>
      </c>
      <c r="H143" s="159">
        <v>7.1</v>
      </c>
      <c r="L143" s="156"/>
      <c r="M143" s="160"/>
      <c r="N143" s="161"/>
      <c r="O143" s="161"/>
      <c r="P143" s="161"/>
      <c r="Q143" s="161"/>
      <c r="R143" s="161"/>
      <c r="S143" s="161"/>
      <c r="T143" s="162"/>
      <c r="AT143" s="157" t="s">
        <v>117</v>
      </c>
      <c r="AU143" s="157" t="s">
        <v>115</v>
      </c>
      <c r="AV143" s="14" t="s">
        <v>114</v>
      </c>
      <c r="AW143" s="14" t="s">
        <v>29</v>
      </c>
      <c r="AX143" s="14" t="s">
        <v>76</v>
      </c>
      <c r="AY143" s="157" t="s">
        <v>108</v>
      </c>
    </row>
    <row r="144" spans="1:65" s="2" customFormat="1" ht="24" customHeight="1">
      <c r="A144" s="28"/>
      <c r="B144" s="135"/>
      <c r="C144" s="136" t="s">
        <v>151</v>
      </c>
      <c r="D144" s="136" t="s">
        <v>110</v>
      </c>
      <c r="E144" s="137" t="s">
        <v>152</v>
      </c>
      <c r="F144" s="138" t="s">
        <v>153</v>
      </c>
      <c r="G144" s="139" t="s">
        <v>113</v>
      </c>
      <c r="H144" s="140">
        <v>14.2</v>
      </c>
      <c r="I144" s="140"/>
      <c r="J144" s="140"/>
      <c r="K144" s="141"/>
      <c r="L144" s="29"/>
      <c r="M144" s="142" t="s">
        <v>1</v>
      </c>
      <c r="N144" s="143" t="s">
        <v>37</v>
      </c>
      <c r="O144" s="144">
        <v>0.61890999999999996</v>
      </c>
      <c r="P144" s="144">
        <f>O144*H144</f>
        <v>8.7885219999999986</v>
      </c>
      <c r="Q144" s="144">
        <v>2.23543</v>
      </c>
      <c r="R144" s="144">
        <f>Q144*H144</f>
        <v>31.743105999999997</v>
      </c>
      <c r="S144" s="144">
        <v>0</v>
      </c>
      <c r="T144" s="145">
        <f>S144*H144</f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46" t="s">
        <v>114</v>
      </c>
      <c r="AT144" s="146" t="s">
        <v>110</v>
      </c>
      <c r="AU144" s="146" t="s">
        <v>115</v>
      </c>
      <c r="AY144" s="16" t="s">
        <v>108</v>
      </c>
      <c r="BE144" s="147">
        <f>IF(N144="základná",J144,0)</f>
        <v>0</v>
      </c>
      <c r="BF144" s="147">
        <f>IF(N144="znížená",J144,0)</f>
        <v>0</v>
      </c>
      <c r="BG144" s="147">
        <f>IF(N144="zákl. prenesená",J144,0)</f>
        <v>0</v>
      </c>
      <c r="BH144" s="147">
        <f>IF(N144="zníž. prenesená",J144,0)</f>
        <v>0</v>
      </c>
      <c r="BI144" s="147">
        <f>IF(N144="nulová",J144,0)</f>
        <v>0</v>
      </c>
      <c r="BJ144" s="16" t="s">
        <v>115</v>
      </c>
      <c r="BK144" s="147">
        <f>ROUND(I144*H144,2)</f>
        <v>0</v>
      </c>
      <c r="BL144" s="16" t="s">
        <v>114</v>
      </c>
      <c r="BM144" s="146" t="s">
        <v>154</v>
      </c>
    </row>
    <row r="145" spans="1:65" s="13" customFormat="1">
      <c r="B145" s="148"/>
      <c r="D145" s="149" t="s">
        <v>117</v>
      </c>
      <c r="E145" s="150" t="s">
        <v>1</v>
      </c>
      <c r="F145" s="151" t="s">
        <v>155</v>
      </c>
      <c r="H145" s="152">
        <v>5</v>
      </c>
      <c r="L145" s="148"/>
      <c r="M145" s="153"/>
      <c r="N145" s="154"/>
      <c r="O145" s="154"/>
      <c r="P145" s="154"/>
      <c r="Q145" s="154"/>
      <c r="R145" s="154"/>
      <c r="S145" s="154"/>
      <c r="T145" s="155"/>
      <c r="AT145" s="150" t="s">
        <v>117</v>
      </c>
      <c r="AU145" s="150" t="s">
        <v>115</v>
      </c>
      <c r="AV145" s="13" t="s">
        <v>115</v>
      </c>
      <c r="AW145" s="13" t="s">
        <v>29</v>
      </c>
      <c r="AX145" s="13" t="s">
        <v>71</v>
      </c>
      <c r="AY145" s="150" t="s">
        <v>108</v>
      </c>
    </row>
    <row r="146" spans="1:65" s="13" customFormat="1">
      <c r="B146" s="148"/>
      <c r="D146" s="149" t="s">
        <v>117</v>
      </c>
      <c r="E146" s="150" t="s">
        <v>1</v>
      </c>
      <c r="F146" s="151" t="s">
        <v>156</v>
      </c>
      <c r="H146" s="152">
        <v>5</v>
      </c>
      <c r="L146" s="148"/>
      <c r="M146" s="153"/>
      <c r="N146" s="154"/>
      <c r="O146" s="154"/>
      <c r="P146" s="154"/>
      <c r="Q146" s="154"/>
      <c r="R146" s="154"/>
      <c r="S146" s="154"/>
      <c r="T146" s="155"/>
      <c r="AT146" s="150" t="s">
        <v>117</v>
      </c>
      <c r="AU146" s="150" t="s">
        <v>115</v>
      </c>
      <c r="AV146" s="13" t="s">
        <v>115</v>
      </c>
      <c r="AW146" s="13" t="s">
        <v>29</v>
      </c>
      <c r="AX146" s="13" t="s">
        <v>71</v>
      </c>
      <c r="AY146" s="150" t="s">
        <v>108</v>
      </c>
    </row>
    <row r="147" spans="1:65" s="13" customFormat="1">
      <c r="B147" s="148"/>
      <c r="D147" s="149" t="s">
        <v>117</v>
      </c>
      <c r="E147" s="150" t="s">
        <v>1</v>
      </c>
      <c r="F147" s="151" t="s">
        <v>157</v>
      </c>
      <c r="H147" s="152">
        <v>4.2</v>
      </c>
      <c r="L147" s="148"/>
      <c r="M147" s="153"/>
      <c r="N147" s="154"/>
      <c r="O147" s="154"/>
      <c r="P147" s="154"/>
      <c r="Q147" s="154"/>
      <c r="R147" s="154"/>
      <c r="S147" s="154"/>
      <c r="T147" s="155"/>
      <c r="AT147" s="150" t="s">
        <v>117</v>
      </c>
      <c r="AU147" s="150" t="s">
        <v>115</v>
      </c>
      <c r="AV147" s="13" t="s">
        <v>115</v>
      </c>
      <c r="AW147" s="13" t="s">
        <v>29</v>
      </c>
      <c r="AX147" s="13" t="s">
        <v>71</v>
      </c>
      <c r="AY147" s="150" t="s">
        <v>108</v>
      </c>
    </row>
    <row r="148" spans="1:65" s="14" customFormat="1">
      <c r="B148" s="156"/>
      <c r="D148" s="149" t="s">
        <v>117</v>
      </c>
      <c r="E148" s="157" t="s">
        <v>1</v>
      </c>
      <c r="F148" s="158" t="s">
        <v>121</v>
      </c>
      <c r="H148" s="159">
        <v>14.2</v>
      </c>
      <c r="L148" s="156"/>
      <c r="M148" s="160"/>
      <c r="N148" s="161"/>
      <c r="O148" s="161"/>
      <c r="P148" s="161"/>
      <c r="Q148" s="161"/>
      <c r="R148" s="161"/>
      <c r="S148" s="161"/>
      <c r="T148" s="162"/>
      <c r="AT148" s="157" t="s">
        <v>117</v>
      </c>
      <c r="AU148" s="157" t="s">
        <v>115</v>
      </c>
      <c r="AV148" s="14" t="s">
        <v>114</v>
      </c>
      <c r="AW148" s="14" t="s">
        <v>29</v>
      </c>
      <c r="AX148" s="14" t="s">
        <v>76</v>
      </c>
      <c r="AY148" s="157" t="s">
        <v>108</v>
      </c>
    </row>
    <row r="149" spans="1:65" s="2" customFormat="1" ht="24" customHeight="1">
      <c r="A149" s="28"/>
      <c r="B149" s="135"/>
      <c r="C149" s="136" t="s">
        <v>158</v>
      </c>
      <c r="D149" s="136" t="s">
        <v>110</v>
      </c>
      <c r="E149" s="137" t="s">
        <v>159</v>
      </c>
      <c r="F149" s="138" t="s">
        <v>160</v>
      </c>
      <c r="G149" s="139" t="s">
        <v>161</v>
      </c>
      <c r="H149" s="140">
        <v>35</v>
      </c>
      <c r="I149" s="140"/>
      <c r="J149" s="140"/>
      <c r="K149" s="141"/>
      <c r="L149" s="29"/>
      <c r="M149" s="142" t="s">
        <v>1</v>
      </c>
      <c r="N149" s="143" t="s">
        <v>37</v>
      </c>
      <c r="O149" s="144">
        <v>0.78800000000000003</v>
      </c>
      <c r="P149" s="144">
        <f>O149*H149</f>
        <v>27.580000000000002</v>
      </c>
      <c r="Q149" s="144">
        <v>4.0699999999999998E-3</v>
      </c>
      <c r="R149" s="144">
        <f>Q149*H149</f>
        <v>0.14244999999999999</v>
      </c>
      <c r="S149" s="144">
        <v>0</v>
      </c>
      <c r="T149" s="145">
        <f>S149*H149</f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46" t="s">
        <v>114</v>
      </c>
      <c r="AT149" s="146" t="s">
        <v>110</v>
      </c>
      <c r="AU149" s="146" t="s">
        <v>115</v>
      </c>
      <c r="AY149" s="16" t="s">
        <v>108</v>
      </c>
      <c r="BE149" s="147">
        <f>IF(N149="základná",J149,0)</f>
        <v>0</v>
      </c>
      <c r="BF149" s="147">
        <f>IF(N149="znížená",J149,0)</f>
        <v>0</v>
      </c>
      <c r="BG149" s="147">
        <f>IF(N149="zákl. prenesená",J149,0)</f>
        <v>0</v>
      </c>
      <c r="BH149" s="147">
        <f>IF(N149="zníž. prenesená",J149,0)</f>
        <v>0</v>
      </c>
      <c r="BI149" s="147">
        <f>IF(N149="nulová",J149,0)</f>
        <v>0</v>
      </c>
      <c r="BJ149" s="16" t="s">
        <v>115</v>
      </c>
      <c r="BK149" s="147">
        <f>ROUND(I149*H149,2)</f>
        <v>0</v>
      </c>
      <c r="BL149" s="16" t="s">
        <v>114</v>
      </c>
      <c r="BM149" s="146" t="s">
        <v>162</v>
      </c>
    </row>
    <row r="150" spans="1:65" s="13" customFormat="1">
      <c r="B150" s="148"/>
      <c r="D150" s="149" t="s">
        <v>117</v>
      </c>
      <c r="E150" s="150" t="s">
        <v>1</v>
      </c>
      <c r="F150" s="151" t="s">
        <v>163</v>
      </c>
      <c r="H150" s="152">
        <v>12.5</v>
      </c>
      <c r="L150" s="148"/>
      <c r="M150" s="153"/>
      <c r="N150" s="154"/>
      <c r="O150" s="154"/>
      <c r="P150" s="154"/>
      <c r="Q150" s="154"/>
      <c r="R150" s="154"/>
      <c r="S150" s="154"/>
      <c r="T150" s="155"/>
      <c r="AT150" s="150" t="s">
        <v>117</v>
      </c>
      <c r="AU150" s="150" t="s">
        <v>115</v>
      </c>
      <c r="AV150" s="13" t="s">
        <v>115</v>
      </c>
      <c r="AW150" s="13" t="s">
        <v>29</v>
      </c>
      <c r="AX150" s="13" t="s">
        <v>71</v>
      </c>
      <c r="AY150" s="150" t="s">
        <v>108</v>
      </c>
    </row>
    <row r="151" spans="1:65" s="13" customFormat="1">
      <c r="B151" s="148"/>
      <c r="D151" s="149" t="s">
        <v>117</v>
      </c>
      <c r="E151" s="150" t="s">
        <v>1</v>
      </c>
      <c r="F151" s="151" t="s">
        <v>164</v>
      </c>
      <c r="H151" s="152">
        <v>12.5</v>
      </c>
      <c r="L151" s="148"/>
      <c r="M151" s="153"/>
      <c r="N151" s="154"/>
      <c r="O151" s="154"/>
      <c r="P151" s="154"/>
      <c r="Q151" s="154"/>
      <c r="R151" s="154"/>
      <c r="S151" s="154"/>
      <c r="T151" s="155"/>
      <c r="AT151" s="150" t="s">
        <v>117</v>
      </c>
      <c r="AU151" s="150" t="s">
        <v>115</v>
      </c>
      <c r="AV151" s="13" t="s">
        <v>115</v>
      </c>
      <c r="AW151" s="13" t="s">
        <v>29</v>
      </c>
      <c r="AX151" s="13" t="s">
        <v>71</v>
      </c>
      <c r="AY151" s="150" t="s">
        <v>108</v>
      </c>
    </row>
    <row r="152" spans="1:65" s="13" customFormat="1">
      <c r="B152" s="148"/>
      <c r="D152" s="149" t="s">
        <v>117</v>
      </c>
      <c r="E152" s="150" t="s">
        <v>1</v>
      </c>
      <c r="F152" s="151" t="s">
        <v>165</v>
      </c>
      <c r="H152" s="152">
        <v>10</v>
      </c>
      <c r="L152" s="148"/>
      <c r="M152" s="153"/>
      <c r="N152" s="154"/>
      <c r="O152" s="154"/>
      <c r="P152" s="154"/>
      <c r="Q152" s="154"/>
      <c r="R152" s="154"/>
      <c r="S152" s="154"/>
      <c r="T152" s="155"/>
      <c r="AT152" s="150" t="s">
        <v>117</v>
      </c>
      <c r="AU152" s="150" t="s">
        <v>115</v>
      </c>
      <c r="AV152" s="13" t="s">
        <v>115</v>
      </c>
      <c r="AW152" s="13" t="s">
        <v>29</v>
      </c>
      <c r="AX152" s="13" t="s">
        <v>71</v>
      </c>
      <c r="AY152" s="150" t="s">
        <v>108</v>
      </c>
    </row>
    <row r="153" spans="1:65" s="14" customFormat="1">
      <c r="B153" s="156"/>
      <c r="D153" s="149" t="s">
        <v>117</v>
      </c>
      <c r="E153" s="157" t="s">
        <v>1</v>
      </c>
      <c r="F153" s="158" t="s">
        <v>121</v>
      </c>
      <c r="H153" s="159">
        <v>35</v>
      </c>
      <c r="L153" s="156"/>
      <c r="M153" s="160"/>
      <c r="N153" s="161"/>
      <c r="O153" s="161"/>
      <c r="P153" s="161"/>
      <c r="Q153" s="161"/>
      <c r="R153" s="161"/>
      <c r="S153" s="161"/>
      <c r="T153" s="162"/>
      <c r="AT153" s="157" t="s">
        <v>117</v>
      </c>
      <c r="AU153" s="157" t="s">
        <v>115</v>
      </c>
      <c r="AV153" s="14" t="s">
        <v>114</v>
      </c>
      <c r="AW153" s="14" t="s">
        <v>29</v>
      </c>
      <c r="AX153" s="14" t="s">
        <v>76</v>
      </c>
      <c r="AY153" s="157" t="s">
        <v>108</v>
      </c>
    </row>
    <row r="154" spans="1:65" s="2" customFormat="1" ht="24" customHeight="1">
      <c r="A154" s="28"/>
      <c r="B154" s="135"/>
      <c r="C154" s="136" t="s">
        <v>166</v>
      </c>
      <c r="D154" s="136" t="s">
        <v>110</v>
      </c>
      <c r="E154" s="137" t="s">
        <v>167</v>
      </c>
      <c r="F154" s="138" t="s">
        <v>168</v>
      </c>
      <c r="G154" s="139" t="s">
        <v>161</v>
      </c>
      <c r="H154" s="140">
        <v>35</v>
      </c>
      <c r="I154" s="140"/>
      <c r="J154" s="140"/>
      <c r="K154" s="141"/>
      <c r="L154" s="29"/>
      <c r="M154" s="142" t="s">
        <v>1</v>
      </c>
      <c r="N154" s="143" t="s">
        <v>37</v>
      </c>
      <c r="O154" s="144">
        <v>0.32200000000000001</v>
      </c>
      <c r="P154" s="144">
        <f>O154*H154</f>
        <v>11.27</v>
      </c>
      <c r="Q154" s="144">
        <v>0</v>
      </c>
      <c r="R154" s="144">
        <f>Q154*H154</f>
        <v>0</v>
      </c>
      <c r="S154" s="144">
        <v>0</v>
      </c>
      <c r="T154" s="145">
        <f>S154*H154</f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46" t="s">
        <v>114</v>
      </c>
      <c r="AT154" s="146" t="s">
        <v>110</v>
      </c>
      <c r="AU154" s="146" t="s">
        <v>115</v>
      </c>
      <c r="AY154" s="16" t="s">
        <v>108</v>
      </c>
      <c r="BE154" s="147">
        <f>IF(N154="základná",J154,0)</f>
        <v>0</v>
      </c>
      <c r="BF154" s="147">
        <f>IF(N154="znížená",J154,0)</f>
        <v>0</v>
      </c>
      <c r="BG154" s="147">
        <f>IF(N154="zákl. prenesená",J154,0)</f>
        <v>0</v>
      </c>
      <c r="BH154" s="147">
        <f>IF(N154="zníž. prenesená",J154,0)</f>
        <v>0</v>
      </c>
      <c r="BI154" s="147">
        <f>IF(N154="nulová",J154,0)</f>
        <v>0</v>
      </c>
      <c r="BJ154" s="16" t="s">
        <v>115</v>
      </c>
      <c r="BK154" s="147">
        <f>ROUND(I154*H154,2)</f>
        <v>0</v>
      </c>
      <c r="BL154" s="16" t="s">
        <v>114</v>
      </c>
      <c r="BM154" s="146" t="s">
        <v>169</v>
      </c>
    </row>
    <row r="155" spans="1:65" s="2" customFormat="1" ht="16.5" customHeight="1">
      <c r="A155" s="28"/>
      <c r="B155" s="135"/>
      <c r="C155" s="136" t="s">
        <v>170</v>
      </c>
      <c r="D155" s="136" t="s">
        <v>110</v>
      </c>
      <c r="E155" s="137" t="s">
        <v>171</v>
      </c>
      <c r="F155" s="138" t="s">
        <v>172</v>
      </c>
      <c r="G155" s="139" t="s">
        <v>140</v>
      </c>
      <c r="H155" s="140">
        <v>0.44</v>
      </c>
      <c r="I155" s="140"/>
      <c r="J155" s="140"/>
      <c r="K155" s="141"/>
      <c r="L155" s="29"/>
      <c r="M155" s="142" t="s">
        <v>1</v>
      </c>
      <c r="N155" s="143" t="s">
        <v>37</v>
      </c>
      <c r="O155" s="144">
        <v>15.933</v>
      </c>
      <c r="P155" s="144">
        <f>O155*H155</f>
        <v>7.0105199999999996</v>
      </c>
      <c r="Q155" s="144">
        <v>1.202961408</v>
      </c>
      <c r="R155" s="144">
        <f>Q155*H155</f>
        <v>0.52930301952000003</v>
      </c>
      <c r="S155" s="144">
        <v>0</v>
      </c>
      <c r="T155" s="145">
        <f>S155*H155</f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46" t="s">
        <v>114</v>
      </c>
      <c r="AT155" s="146" t="s">
        <v>110</v>
      </c>
      <c r="AU155" s="146" t="s">
        <v>115</v>
      </c>
      <c r="AY155" s="16" t="s">
        <v>108</v>
      </c>
      <c r="BE155" s="147">
        <f>IF(N155="základná",J155,0)</f>
        <v>0</v>
      </c>
      <c r="BF155" s="147">
        <f>IF(N155="znížená",J155,0)</f>
        <v>0</v>
      </c>
      <c r="BG155" s="147">
        <f>IF(N155="zákl. prenesená",J155,0)</f>
        <v>0</v>
      </c>
      <c r="BH155" s="147">
        <f>IF(N155="zníž. prenesená",J155,0)</f>
        <v>0</v>
      </c>
      <c r="BI155" s="147">
        <f>IF(N155="nulová",J155,0)</f>
        <v>0</v>
      </c>
      <c r="BJ155" s="16" t="s">
        <v>115</v>
      </c>
      <c r="BK155" s="147">
        <f>ROUND(I155*H155,2)</f>
        <v>0</v>
      </c>
      <c r="BL155" s="16" t="s">
        <v>114</v>
      </c>
      <c r="BM155" s="146" t="s">
        <v>173</v>
      </c>
    </row>
    <row r="156" spans="1:65" s="13" customFormat="1">
      <c r="B156" s="148"/>
      <c r="D156" s="149" t="s">
        <v>117</v>
      </c>
      <c r="E156" s="150" t="s">
        <v>1</v>
      </c>
      <c r="F156" s="151" t="s">
        <v>174</v>
      </c>
      <c r="H156" s="152">
        <v>0.155</v>
      </c>
      <c r="L156" s="148"/>
      <c r="M156" s="153"/>
      <c r="N156" s="154"/>
      <c r="O156" s="154"/>
      <c r="P156" s="154"/>
      <c r="Q156" s="154"/>
      <c r="R156" s="154"/>
      <c r="S156" s="154"/>
      <c r="T156" s="155"/>
      <c r="AT156" s="150" t="s">
        <v>117</v>
      </c>
      <c r="AU156" s="150" t="s">
        <v>115</v>
      </c>
      <c r="AV156" s="13" t="s">
        <v>115</v>
      </c>
      <c r="AW156" s="13" t="s">
        <v>29</v>
      </c>
      <c r="AX156" s="13" t="s">
        <v>71</v>
      </c>
      <c r="AY156" s="150" t="s">
        <v>108</v>
      </c>
    </row>
    <row r="157" spans="1:65" s="13" customFormat="1">
      <c r="B157" s="148"/>
      <c r="D157" s="149" t="s">
        <v>117</v>
      </c>
      <c r="E157" s="150" t="s">
        <v>1</v>
      </c>
      <c r="F157" s="151" t="s">
        <v>175</v>
      </c>
      <c r="H157" s="152">
        <v>0.155</v>
      </c>
      <c r="L157" s="148"/>
      <c r="M157" s="153"/>
      <c r="N157" s="154"/>
      <c r="O157" s="154"/>
      <c r="P157" s="154"/>
      <c r="Q157" s="154"/>
      <c r="R157" s="154"/>
      <c r="S157" s="154"/>
      <c r="T157" s="155"/>
      <c r="AT157" s="150" t="s">
        <v>117</v>
      </c>
      <c r="AU157" s="150" t="s">
        <v>115</v>
      </c>
      <c r="AV157" s="13" t="s">
        <v>115</v>
      </c>
      <c r="AW157" s="13" t="s">
        <v>29</v>
      </c>
      <c r="AX157" s="13" t="s">
        <v>71</v>
      </c>
      <c r="AY157" s="150" t="s">
        <v>108</v>
      </c>
    </row>
    <row r="158" spans="1:65" s="13" customFormat="1">
      <c r="B158" s="148"/>
      <c r="D158" s="149" t="s">
        <v>117</v>
      </c>
      <c r="E158" s="150" t="s">
        <v>1</v>
      </c>
      <c r="F158" s="151" t="s">
        <v>176</v>
      </c>
      <c r="H158" s="152">
        <v>0.13</v>
      </c>
      <c r="L158" s="148"/>
      <c r="M158" s="153"/>
      <c r="N158" s="154"/>
      <c r="O158" s="154"/>
      <c r="P158" s="154"/>
      <c r="Q158" s="154"/>
      <c r="R158" s="154"/>
      <c r="S158" s="154"/>
      <c r="T158" s="155"/>
      <c r="AT158" s="150" t="s">
        <v>117</v>
      </c>
      <c r="AU158" s="150" t="s">
        <v>115</v>
      </c>
      <c r="AV158" s="13" t="s">
        <v>115</v>
      </c>
      <c r="AW158" s="13" t="s">
        <v>29</v>
      </c>
      <c r="AX158" s="13" t="s">
        <v>71</v>
      </c>
      <c r="AY158" s="150" t="s">
        <v>108</v>
      </c>
    </row>
    <row r="159" spans="1:65" s="14" customFormat="1">
      <c r="B159" s="156"/>
      <c r="D159" s="149" t="s">
        <v>117</v>
      </c>
      <c r="E159" s="157" t="s">
        <v>1</v>
      </c>
      <c r="F159" s="158" t="s">
        <v>121</v>
      </c>
      <c r="H159" s="159">
        <v>0.44</v>
      </c>
      <c r="L159" s="156"/>
      <c r="M159" s="160"/>
      <c r="N159" s="161"/>
      <c r="O159" s="161"/>
      <c r="P159" s="161"/>
      <c r="Q159" s="161"/>
      <c r="R159" s="161"/>
      <c r="S159" s="161"/>
      <c r="T159" s="162"/>
      <c r="AT159" s="157" t="s">
        <v>117</v>
      </c>
      <c r="AU159" s="157" t="s">
        <v>115</v>
      </c>
      <c r="AV159" s="14" t="s">
        <v>114</v>
      </c>
      <c r="AW159" s="14" t="s">
        <v>29</v>
      </c>
      <c r="AX159" s="14" t="s">
        <v>76</v>
      </c>
      <c r="AY159" s="157" t="s">
        <v>108</v>
      </c>
    </row>
    <row r="160" spans="1:65" s="12" customFormat="1" ht="22.9" customHeight="1">
      <c r="B160" s="123"/>
      <c r="D160" s="124" t="s">
        <v>70</v>
      </c>
      <c r="E160" s="133" t="s">
        <v>158</v>
      </c>
      <c r="F160" s="133" t="s">
        <v>177</v>
      </c>
      <c r="J160" s="134"/>
      <c r="L160" s="123"/>
      <c r="M160" s="127"/>
      <c r="N160" s="128"/>
      <c r="O160" s="128"/>
      <c r="P160" s="129">
        <f>SUM(P161:P171)</f>
        <v>21.578440000000001</v>
      </c>
      <c r="Q160" s="128"/>
      <c r="R160" s="129">
        <f>SUM(R161:R171)</f>
        <v>3.6526045799999998</v>
      </c>
      <c r="S160" s="128"/>
      <c r="T160" s="130">
        <f>SUM(T161:T171)</f>
        <v>0</v>
      </c>
      <c r="AR160" s="124" t="s">
        <v>76</v>
      </c>
      <c r="AT160" s="131" t="s">
        <v>70</v>
      </c>
      <c r="AU160" s="131" t="s">
        <v>76</v>
      </c>
      <c r="AY160" s="124" t="s">
        <v>108</v>
      </c>
      <c r="BK160" s="132">
        <f>SUM(BK161:BK171)</f>
        <v>0</v>
      </c>
    </row>
    <row r="161" spans="1:65" s="2" customFormat="1" ht="24" customHeight="1">
      <c r="A161" s="28"/>
      <c r="B161" s="135"/>
      <c r="C161" s="136" t="s">
        <v>178</v>
      </c>
      <c r="D161" s="136" t="s">
        <v>110</v>
      </c>
      <c r="E161" s="137" t="s">
        <v>179</v>
      </c>
      <c r="F161" s="138" t="s">
        <v>180</v>
      </c>
      <c r="G161" s="139" t="s">
        <v>161</v>
      </c>
      <c r="H161" s="140">
        <v>71</v>
      </c>
      <c r="I161" s="140"/>
      <c r="J161" s="140"/>
      <c r="K161" s="141"/>
      <c r="L161" s="29"/>
      <c r="M161" s="142" t="s">
        <v>1</v>
      </c>
      <c r="N161" s="143" t="s">
        <v>37</v>
      </c>
      <c r="O161" s="144">
        <v>0.13827999999999999</v>
      </c>
      <c r="P161" s="144">
        <f>O161*H161</f>
        <v>9.8178799999999988</v>
      </c>
      <c r="Q161" s="144">
        <v>5.1385979999999998E-2</v>
      </c>
      <c r="R161" s="144">
        <f>Q161*H161</f>
        <v>3.6484045799999998</v>
      </c>
      <c r="S161" s="144">
        <v>0</v>
      </c>
      <c r="T161" s="145">
        <f>S161*H161</f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46" t="s">
        <v>114</v>
      </c>
      <c r="AT161" s="146" t="s">
        <v>110</v>
      </c>
      <c r="AU161" s="146" t="s">
        <v>115</v>
      </c>
      <c r="AY161" s="16" t="s">
        <v>108</v>
      </c>
      <c r="BE161" s="147">
        <f>IF(N161="základná",J161,0)</f>
        <v>0</v>
      </c>
      <c r="BF161" s="147">
        <f>IF(N161="znížená",J161,0)</f>
        <v>0</v>
      </c>
      <c r="BG161" s="147">
        <f>IF(N161="zákl. prenesená",J161,0)</f>
        <v>0</v>
      </c>
      <c r="BH161" s="147">
        <f>IF(N161="zníž. prenesená",J161,0)</f>
        <v>0</v>
      </c>
      <c r="BI161" s="147">
        <f>IF(N161="nulová",J161,0)</f>
        <v>0</v>
      </c>
      <c r="BJ161" s="16" t="s">
        <v>115</v>
      </c>
      <c r="BK161" s="147">
        <f>ROUND(I161*H161,2)</f>
        <v>0</v>
      </c>
      <c r="BL161" s="16" t="s">
        <v>114</v>
      </c>
      <c r="BM161" s="146" t="s">
        <v>181</v>
      </c>
    </row>
    <row r="162" spans="1:65" s="13" customFormat="1">
      <c r="B162" s="148"/>
      <c r="D162" s="149" t="s">
        <v>117</v>
      </c>
      <c r="E162" s="150" t="s">
        <v>1</v>
      </c>
      <c r="F162" s="151" t="s">
        <v>182</v>
      </c>
      <c r="H162" s="152">
        <v>25</v>
      </c>
      <c r="L162" s="148"/>
      <c r="M162" s="153"/>
      <c r="N162" s="154"/>
      <c r="O162" s="154"/>
      <c r="P162" s="154"/>
      <c r="Q162" s="154"/>
      <c r="R162" s="154"/>
      <c r="S162" s="154"/>
      <c r="T162" s="155"/>
      <c r="AT162" s="150" t="s">
        <v>117</v>
      </c>
      <c r="AU162" s="150" t="s">
        <v>115</v>
      </c>
      <c r="AV162" s="13" t="s">
        <v>115</v>
      </c>
      <c r="AW162" s="13" t="s">
        <v>29</v>
      </c>
      <c r="AX162" s="13" t="s">
        <v>71</v>
      </c>
      <c r="AY162" s="150" t="s">
        <v>108</v>
      </c>
    </row>
    <row r="163" spans="1:65" s="13" customFormat="1">
      <c r="B163" s="148"/>
      <c r="D163" s="149" t="s">
        <v>117</v>
      </c>
      <c r="E163" s="150" t="s">
        <v>1</v>
      </c>
      <c r="F163" s="151" t="s">
        <v>183</v>
      </c>
      <c r="H163" s="152">
        <v>25</v>
      </c>
      <c r="L163" s="148"/>
      <c r="M163" s="153"/>
      <c r="N163" s="154"/>
      <c r="O163" s="154"/>
      <c r="P163" s="154"/>
      <c r="Q163" s="154"/>
      <c r="R163" s="154"/>
      <c r="S163" s="154"/>
      <c r="T163" s="155"/>
      <c r="AT163" s="150" t="s">
        <v>117</v>
      </c>
      <c r="AU163" s="150" t="s">
        <v>115</v>
      </c>
      <c r="AV163" s="13" t="s">
        <v>115</v>
      </c>
      <c r="AW163" s="13" t="s">
        <v>29</v>
      </c>
      <c r="AX163" s="13" t="s">
        <v>71</v>
      </c>
      <c r="AY163" s="150" t="s">
        <v>108</v>
      </c>
    </row>
    <row r="164" spans="1:65" s="13" customFormat="1">
      <c r="B164" s="148"/>
      <c r="D164" s="149" t="s">
        <v>117</v>
      </c>
      <c r="E164" s="150" t="s">
        <v>1</v>
      </c>
      <c r="F164" s="151" t="s">
        <v>184</v>
      </c>
      <c r="H164" s="152">
        <v>21</v>
      </c>
      <c r="L164" s="148"/>
      <c r="M164" s="153"/>
      <c r="N164" s="154"/>
      <c r="O164" s="154"/>
      <c r="P164" s="154"/>
      <c r="Q164" s="154"/>
      <c r="R164" s="154"/>
      <c r="S164" s="154"/>
      <c r="T164" s="155"/>
      <c r="AT164" s="150" t="s">
        <v>117</v>
      </c>
      <c r="AU164" s="150" t="s">
        <v>115</v>
      </c>
      <c r="AV164" s="13" t="s">
        <v>115</v>
      </c>
      <c r="AW164" s="13" t="s">
        <v>29</v>
      </c>
      <c r="AX164" s="13" t="s">
        <v>71</v>
      </c>
      <c r="AY164" s="150" t="s">
        <v>108</v>
      </c>
    </row>
    <row r="165" spans="1:65" s="14" customFormat="1">
      <c r="B165" s="156"/>
      <c r="D165" s="149" t="s">
        <v>117</v>
      </c>
      <c r="E165" s="157" t="s">
        <v>1</v>
      </c>
      <c r="F165" s="158" t="s">
        <v>121</v>
      </c>
      <c r="H165" s="159">
        <v>71</v>
      </c>
      <c r="L165" s="156"/>
      <c r="M165" s="160"/>
      <c r="N165" s="161"/>
      <c r="O165" s="161"/>
      <c r="P165" s="161"/>
      <c r="Q165" s="161"/>
      <c r="R165" s="161"/>
      <c r="S165" s="161"/>
      <c r="T165" s="162"/>
      <c r="AT165" s="157" t="s">
        <v>117</v>
      </c>
      <c r="AU165" s="157" t="s">
        <v>115</v>
      </c>
      <c r="AV165" s="14" t="s">
        <v>114</v>
      </c>
      <c r="AW165" s="14" t="s">
        <v>29</v>
      </c>
      <c r="AX165" s="14" t="s">
        <v>76</v>
      </c>
      <c r="AY165" s="157" t="s">
        <v>108</v>
      </c>
    </row>
    <row r="166" spans="1:65" s="2" customFormat="1" ht="36" customHeight="1">
      <c r="A166" s="28"/>
      <c r="B166" s="135"/>
      <c r="C166" s="136" t="s">
        <v>185</v>
      </c>
      <c r="D166" s="136" t="s">
        <v>110</v>
      </c>
      <c r="E166" s="137" t="s">
        <v>186</v>
      </c>
      <c r="F166" s="138" t="s">
        <v>187</v>
      </c>
      <c r="G166" s="139" t="s">
        <v>188</v>
      </c>
      <c r="H166" s="140">
        <v>28</v>
      </c>
      <c r="I166" s="140"/>
      <c r="J166" s="140"/>
      <c r="K166" s="141"/>
      <c r="L166" s="29"/>
      <c r="M166" s="142" t="s">
        <v>1</v>
      </c>
      <c r="N166" s="143" t="s">
        <v>37</v>
      </c>
      <c r="O166" s="144">
        <v>0.42002</v>
      </c>
      <c r="P166" s="144">
        <f>O166*H166</f>
        <v>11.76056</v>
      </c>
      <c r="Q166" s="144">
        <v>1.4999999999999999E-4</v>
      </c>
      <c r="R166" s="144">
        <f>Q166*H166</f>
        <v>4.1999999999999997E-3</v>
      </c>
      <c r="S166" s="144">
        <v>0</v>
      </c>
      <c r="T166" s="145">
        <f>S166*H166</f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46" t="s">
        <v>114</v>
      </c>
      <c r="AT166" s="146" t="s">
        <v>110</v>
      </c>
      <c r="AU166" s="146" t="s">
        <v>115</v>
      </c>
      <c r="AY166" s="16" t="s">
        <v>108</v>
      </c>
      <c r="BE166" s="147">
        <f>IF(N166="základná",J166,0)</f>
        <v>0</v>
      </c>
      <c r="BF166" s="147">
        <f>IF(N166="znížená",J166,0)</f>
        <v>0</v>
      </c>
      <c r="BG166" s="147">
        <f>IF(N166="zákl. prenesená",J166,0)</f>
        <v>0</v>
      </c>
      <c r="BH166" s="147">
        <f>IF(N166="zníž. prenesená",J166,0)</f>
        <v>0</v>
      </c>
      <c r="BI166" s="147">
        <f>IF(N166="nulová",J166,0)</f>
        <v>0</v>
      </c>
      <c r="BJ166" s="16" t="s">
        <v>115</v>
      </c>
      <c r="BK166" s="147">
        <f>ROUND(I166*H166,2)</f>
        <v>0</v>
      </c>
      <c r="BL166" s="16" t="s">
        <v>114</v>
      </c>
      <c r="BM166" s="146" t="s">
        <v>189</v>
      </c>
    </row>
    <row r="167" spans="1:65" s="13" customFormat="1">
      <c r="B167" s="148"/>
      <c r="D167" s="149" t="s">
        <v>117</v>
      </c>
      <c r="E167" s="150" t="s">
        <v>1</v>
      </c>
      <c r="F167" s="151" t="s">
        <v>190</v>
      </c>
      <c r="H167" s="152">
        <v>10</v>
      </c>
      <c r="L167" s="148"/>
      <c r="M167" s="153"/>
      <c r="N167" s="154"/>
      <c r="O167" s="154"/>
      <c r="P167" s="154"/>
      <c r="Q167" s="154"/>
      <c r="R167" s="154"/>
      <c r="S167" s="154"/>
      <c r="T167" s="155"/>
      <c r="AT167" s="150" t="s">
        <v>117</v>
      </c>
      <c r="AU167" s="150" t="s">
        <v>115</v>
      </c>
      <c r="AV167" s="13" t="s">
        <v>115</v>
      </c>
      <c r="AW167" s="13" t="s">
        <v>29</v>
      </c>
      <c r="AX167" s="13" t="s">
        <v>71</v>
      </c>
      <c r="AY167" s="150" t="s">
        <v>108</v>
      </c>
    </row>
    <row r="168" spans="1:65" s="13" customFormat="1">
      <c r="B168" s="148"/>
      <c r="D168" s="149" t="s">
        <v>117</v>
      </c>
      <c r="E168" s="150" t="s">
        <v>1</v>
      </c>
      <c r="F168" s="151" t="s">
        <v>191</v>
      </c>
      <c r="H168" s="152">
        <v>10</v>
      </c>
      <c r="L168" s="148"/>
      <c r="M168" s="153"/>
      <c r="N168" s="154"/>
      <c r="O168" s="154"/>
      <c r="P168" s="154"/>
      <c r="Q168" s="154"/>
      <c r="R168" s="154"/>
      <c r="S168" s="154"/>
      <c r="T168" s="155"/>
      <c r="AT168" s="150" t="s">
        <v>117</v>
      </c>
      <c r="AU168" s="150" t="s">
        <v>115</v>
      </c>
      <c r="AV168" s="13" t="s">
        <v>115</v>
      </c>
      <c r="AW168" s="13" t="s">
        <v>29</v>
      </c>
      <c r="AX168" s="13" t="s">
        <v>71</v>
      </c>
      <c r="AY168" s="150" t="s">
        <v>108</v>
      </c>
    </row>
    <row r="169" spans="1:65" s="13" customFormat="1">
      <c r="B169" s="148"/>
      <c r="D169" s="149" t="s">
        <v>117</v>
      </c>
      <c r="E169" s="150" t="s">
        <v>1</v>
      </c>
      <c r="F169" s="151" t="s">
        <v>192</v>
      </c>
      <c r="H169" s="152">
        <v>8</v>
      </c>
      <c r="L169" s="148"/>
      <c r="M169" s="153"/>
      <c r="N169" s="154"/>
      <c r="O169" s="154"/>
      <c r="P169" s="154"/>
      <c r="Q169" s="154"/>
      <c r="R169" s="154"/>
      <c r="S169" s="154"/>
      <c r="T169" s="155"/>
      <c r="AT169" s="150" t="s">
        <v>117</v>
      </c>
      <c r="AU169" s="150" t="s">
        <v>115</v>
      </c>
      <c r="AV169" s="13" t="s">
        <v>115</v>
      </c>
      <c r="AW169" s="13" t="s">
        <v>29</v>
      </c>
      <c r="AX169" s="13" t="s">
        <v>71</v>
      </c>
      <c r="AY169" s="150" t="s">
        <v>108</v>
      </c>
    </row>
    <row r="170" spans="1:65" s="14" customFormat="1">
      <c r="B170" s="156"/>
      <c r="D170" s="149" t="s">
        <v>117</v>
      </c>
      <c r="E170" s="157" t="s">
        <v>1</v>
      </c>
      <c r="F170" s="158" t="s">
        <v>121</v>
      </c>
      <c r="H170" s="159">
        <v>28</v>
      </c>
      <c r="L170" s="156"/>
      <c r="M170" s="160"/>
      <c r="N170" s="161"/>
      <c r="O170" s="161"/>
      <c r="P170" s="161"/>
      <c r="Q170" s="161"/>
      <c r="R170" s="161"/>
      <c r="S170" s="161"/>
      <c r="T170" s="162"/>
      <c r="AT170" s="157" t="s">
        <v>117</v>
      </c>
      <c r="AU170" s="157" t="s">
        <v>115</v>
      </c>
      <c r="AV170" s="14" t="s">
        <v>114</v>
      </c>
      <c r="AW170" s="14" t="s">
        <v>29</v>
      </c>
      <c r="AX170" s="14" t="s">
        <v>76</v>
      </c>
      <c r="AY170" s="157" t="s">
        <v>108</v>
      </c>
    </row>
    <row r="171" spans="1:65" s="2" customFormat="1" ht="16.5" customHeight="1">
      <c r="A171" s="28"/>
      <c r="B171" s="135"/>
      <c r="C171" s="163" t="s">
        <v>193</v>
      </c>
      <c r="D171" s="163" t="s">
        <v>194</v>
      </c>
      <c r="E171" s="164" t="s">
        <v>195</v>
      </c>
      <c r="F171" s="165" t="s">
        <v>196</v>
      </c>
      <c r="G171" s="166" t="s">
        <v>188</v>
      </c>
      <c r="H171" s="167">
        <v>28</v>
      </c>
      <c r="I171" s="167"/>
      <c r="J171" s="167"/>
      <c r="K171" s="168"/>
      <c r="L171" s="169"/>
      <c r="M171" s="170" t="s">
        <v>1</v>
      </c>
      <c r="N171" s="171" t="s">
        <v>37</v>
      </c>
      <c r="O171" s="144">
        <v>0</v>
      </c>
      <c r="P171" s="144">
        <f>O171*H171</f>
        <v>0</v>
      </c>
      <c r="Q171" s="144">
        <v>0</v>
      </c>
      <c r="R171" s="144">
        <f>Q171*H171</f>
        <v>0</v>
      </c>
      <c r="S171" s="144">
        <v>0</v>
      </c>
      <c r="T171" s="145">
        <f>S171*H171</f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46" t="s">
        <v>151</v>
      </c>
      <c r="AT171" s="146" t="s">
        <v>194</v>
      </c>
      <c r="AU171" s="146" t="s">
        <v>115</v>
      </c>
      <c r="AY171" s="16" t="s">
        <v>108</v>
      </c>
      <c r="BE171" s="147">
        <f>IF(N171="základná",J171,0)</f>
        <v>0</v>
      </c>
      <c r="BF171" s="147">
        <f>IF(N171="znížená",J171,0)</f>
        <v>0</v>
      </c>
      <c r="BG171" s="147">
        <f>IF(N171="zákl. prenesená",J171,0)</f>
        <v>0</v>
      </c>
      <c r="BH171" s="147">
        <f>IF(N171="zníž. prenesená",J171,0)</f>
        <v>0</v>
      </c>
      <c r="BI171" s="147">
        <f>IF(N171="nulová",J171,0)</f>
        <v>0</v>
      </c>
      <c r="BJ171" s="16" t="s">
        <v>115</v>
      </c>
      <c r="BK171" s="147">
        <f>ROUND(I171*H171,2)</f>
        <v>0</v>
      </c>
      <c r="BL171" s="16" t="s">
        <v>114</v>
      </c>
      <c r="BM171" s="146" t="s">
        <v>197</v>
      </c>
    </row>
    <row r="172" spans="1:65" s="12" customFormat="1" ht="22.9" customHeight="1">
      <c r="B172" s="123"/>
      <c r="D172" s="124" t="s">
        <v>70</v>
      </c>
      <c r="E172" s="133" t="s">
        <v>198</v>
      </c>
      <c r="F172" s="133" t="s">
        <v>199</v>
      </c>
      <c r="J172" s="134"/>
      <c r="L172" s="123"/>
      <c r="M172" s="127"/>
      <c r="N172" s="128"/>
      <c r="O172" s="128"/>
      <c r="P172" s="129">
        <f>P173</f>
        <v>16.071650000000002</v>
      </c>
      <c r="Q172" s="128"/>
      <c r="R172" s="129">
        <f>R173</f>
        <v>0</v>
      </c>
      <c r="S172" s="128"/>
      <c r="T172" s="130">
        <f>T173</f>
        <v>0</v>
      </c>
      <c r="AR172" s="124" t="s">
        <v>76</v>
      </c>
      <c r="AT172" s="131" t="s">
        <v>70</v>
      </c>
      <c r="AU172" s="131" t="s">
        <v>76</v>
      </c>
      <c r="AY172" s="124" t="s">
        <v>108</v>
      </c>
      <c r="BK172" s="132">
        <f>BK173</f>
        <v>0</v>
      </c>
    </row>
    <row r="173" spans="1:65" s="2" customFormat="1" ht="16.5" customHeight="1">
      <c r="A173" s="28"/>
      <c r="B173" s="135"/>
      <c r="C173" s="136" t="s">
        <v>200</v>
      </c>
      <c r="D173" s="136" t="s">
        <v>110</v>
      </c>
      <c r="E173" s="137" t="s">
        <v>201</v>
      </c>
      <c r="F173" s="138" t="s">
        <v>202</v>
      </c>
      <c r="G173" s="139" t="s">
        <v>140</v>
      </c>
      <c r="H173" s="140">
        <v>48.85</v>
      </c>
      <c r="I173" s="140"/>
      <c r="J173" s="140"/>
      <c r="K173" s="141"/>
      <c r="L173" s="29"/>
      <c r="M173" s="142" t="s">
        <v>1</v>
      </c>
      <c r="N173" s="143" t="s">
        <v>37</v>
      </c>
      <c r="O173" s="144">
        <v>0.32900000000000001</v>
      </c>
      <c r="P173" s="144">
        <f>O173*H173</f>
        <v>16.071650000000002</v>
      </c>
      <c r="Q173" s="144">
        <v>0</v>
      </c>
      <c r="R173" s="144">
        <f>Q173*H173</f>
        <v>0</v>
      </c>
      <c r="S173" s="144">
        <v>0</v>
      </c>
      <c r="T173" s="145">
        <f>S173*H173</f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46" t="s">
        <v>114</v>
      </c>
      <c r="AT173" s="146" t="s">
        <v>110</v>
      </c>
      <c r="AU173" s="146" t="s">
        <v>115</v>
      </c>
      <c r="AY173" s="16" t="s">
        <v>108</v>
      </c>
      <c r="BE173" s="147">
        <f>IF(N173="základná",J173,0)</f>
        <v>0</v>
      </c>
      <c r="BF173" s="147">
        <f>IF(N173="znížená",J173,0)</f>
        <v>0</v>
      </c>
      <c r="BG173" s="147">
        <f>IF(N173="zákl. prenesená",J173,0)</f>
        <v>0</v>
      </c>
      <c r="BH173" s="147">
        <f>IF(N173="zníž. prenesená",J173,0)</f>
        <v>0</v>
      </c>
      <c r="BI173" s="147">
        <f>IF(N173="nulová",J173,0)</f>
        <v>0</v>
      </c>
      <c r="BJ173" s="16" t="s">
        <v>115</v>
      </c>
      <c r="BK173" s="147">
        <f>ROUND(I173*H173,2)</f>
        <v>0</v>
      </c>
      <c r="BL173" s="16" t="s">
        <v>114</v>
      </c>
      <c r="BM173" s="146" t="s">
        <v>203</v>
      </c>
    </row>
    <row r="174" spans="1:65" s="12" customFormat="1" ht="25.9" customHeight="1">
      <c r="B174" s="123"/>
      <c r="D174" s="124" t="s">
        <v>70</v>
      </c>
      <c r="E174" s="125" t="s">
        <v>204</v>
      </c>
      <c r="F174" s="125" t="s">
        <v>205</v>
      </c>
      <c r="J174" s="126"/>
      <c r="L174" s="123"/>
      <c r="M174" s="127"/>
      <c r="N174" s="128"/>
      <c r="O174" s="128"/>
      <c r="P174" s="129">
        <f>P175+P211+P229+P240</f>
        <v>227.71265460000001</v>
      </c>
      <c r="Q174" s="128"/>
      <c r="R174" s="129">
        <f>R175+R211+R229+R240</f>
        <v>4.4696562999999996</v>
      </c>
      <c r="S174" s="128"/>
      <c r="T174" s="130">
        <f>T175+T211+T229+T240</f>
        <v>0</v>
      </c>
      <c r="AR174" s="124" t="s">
        <v>115</v>
      </c>
      <c r="AT174" s="131" t="s">
        <v>70</v>
      </c>
      <c r="AU174" s="131" t="s">
        <v>71</v>
      </c>
      <c r="AY174" s="124" t="s">
        <v>108</v>
      </c>
      <c r="BK174" s="132">
        <f>BK175+BK211+BK229+BK240</f>
        <v>0</v>
      </c>
    </row>
    <row r="175" spans="1:65" s="12" customFormat="1" ht="22.9" customHeight="1">
      <c r="B175" s="123"/>
      <c r="D175" s="124" t="s">
        <v>70</v>
      </c>
      <c r="E175" s="133" t="s">
        <v>206</v>
      </c>
      <c r="F175" s="133" t="s">
        <v>207</v>
      </c>
      <c r="J175" s="134"/>
      <c r="L175" s="123"/>
      <c r="M175" s="127"/>
      <c r="N175" s="128"/>
      <c r="O175" s="128"/>
      <c r="P175" s="129">
        <f>SUM(P176:P210)</f>
        <v>117.587148</v>
      </c>
      <c r="Q175" s="128"/>
      <c r="R175" s="129">
        <f>SUM(R176:R210)</f>
        <v>3.9348378000000004</v>
      </c>
      <c r="S175" s="128"/>
      <c r="T175" s="130">
        <f>SUM(T176:T210)</f>
        <v>0</v>
      </c>
      <c r="AR175" s="124" t="s">
        <v>115</v>
      </c>
      <c r="AT175" s="131" t="s">
        <v>70</v>
      </c>
      <c r="AU175" s="131" t="s">
        <v>76</v>
      </c>
      <c r="AY175" s="124" t="s">
        <v>108</v>
      </c>
      <c r="BK175" s="132">
        <f>SUM(BK176:BK210)</f>
        <v>0</v>
      </c>
    </row>
    <row r="176" spans="1:65" s="2" customFormat="1" ht="24" customHeight="1">
      <c r="A176" s="28"/>
      <c r="B176" s="135"/>
      <c r="C176" s="136" t="s">
        <v>208</v>
      </c>
      <c r="D176" s="136" t="s">
        <v>110</v>
      </c>
      <c r="E176" s="137" t="s">
        <v>209</v>
      </c>
      <c r="F176" s="138" t="s">
        <v>210</v>
      </c>
      <c r="G176" s="139" t="s">
        <v>211</v>
      </c>
      <c r="H176" s="140">
        <v>88.47</v>
      </c>
      <c r="I176" s="140"/>
      <c r="J176" s="140"/>
      <c r="K176" s="141"/>
      <c r="L176" s="29"/>
      <c r="M176" s="142" t="s">
        <v>1</v>
      </c>
      <c r="N176" s="143" t="s">
        <v>37</v>
      </c>
      <c r="O176" s="144">
        <v>0.30696000000000001</v>
      </c>
      <c r="P176" s="144">
        <f>O176*H176</f>
        <v>27.156751200000002</v>
      </c>
      <c r="Q176" s="144">
        <v>2.5999999999999998E-4</v>
      </c>
      <c r="R176" s="144">
        <f>Q176*H176</f>
        <v>2.3002199999999997E-2</v>
      </c>
      <c r="S176" s="144">
        <v>0</v>
      </c>
      <c r="T176" s="145">
        <f>S176*H176</f>
        <v>0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R176" s="146" t="s">
        <v>208</v>
      </c>
      <c r="AT176" s="146" t="s">
        <v>110</v>
      </c>
      <c r="AU176" s="146" t="s">
        <v>115</v>
      </c>
      <c r="AY176" s="16" t="s">
        <v>108</v>
      </c>
      <c r="BE176" s="147">
        <f>IF(N176="základná",J176,0)</f>
        <v>0</v>
      </c>
      <c r="BF176" s="147">
        <f>IF(N176="znížená",J176,0)</f>
        <v>0</v>
      </c>
      <c r="BG176" s="147">
        <f>IF(N176="zákl. prenesená",J176,0)</f>
        <v>0</v>
      </c>
      <c r="BH176" s="147">
        <f>IF(N176="zníž. prenesená",J176,0)</f>
        <v>0</v>
      </c>
      <c r="BI176" s="147">
        <f>IF(N176="nulová",J176,0)</f>
        <v>0</v>
      </c>
      <c r="BJ176" s="16" t="s">
        <v>115</v>
      </c>
      <c r="BK176" s="147">
        <f>ROUND(I176*H176,2)</f>
        <v>0</v>
      </c>
      <c r="BL176" s="16" t="s">
        <v>208</v>
      </c>
      <c r="BM176" s="146" t="s">
        <v>212</v>
      </c>
    </row>
    <row r="177" spans="1:65" s="2" customFormat="1" ht="24" customHeight="1">
      <c r="A177" s="28"/>
      <c r="B177" s="135"/>
      <c r="C177" s="163" t="s">
        <v>213</v>
      </c>
      <c r="D177" s="163" t="s">
        <v>194</v>
      </c>
      <c r="E177" s="164" t="s">
        <v>214</v>
      </c>
      <c r="F177" s="165" t="s">
        <v>215</v>
      </c>
      <c r="G177" s="166" t="s">
        <v>113</v>
      </c>
      <c r="H177" s="167">
        <v>1.25</v>
      </c>
      <c r="I177" s="167"/>
      <c r="J177" s="167"/>
      <c r="K177" s="168"/>
      <c r="L177" s="169"/>
      <c r="M177" s="170" t="s">
        <v>1</v>
      </c>
      <c r="N177" s="171" t="s">
        <v>37</v>
      </c>
      <c r="O177" s="144">
        <v>0</v>
      </c>
      <c r="P177" s="144">
        <f>O177*H177</f>
        <v>0</v>
      </c>
      <c r="Q177" s="144">
        <v>0.55000000000000004</v>
      </c>
      <c r="R177" s="144">
        <f>Q177*H177</f>
        <v>0.6875</v>
      </c>
      <c r="S177" s="144">
        <v>0</v>
      </c>
      <c r="T177" s="145">
        <f>S177*H177</f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46" t="s">
        <v>216</v>
      </c>
      <c r="AT177" s="146" t="s">
        <v>194</v>
      </c>
      <c r="AU177" s="146" t="s">
        <v>115</v>
      </c>
      <c r="AY177" s="16" t="s">
        <v>108</v>
      </c>
      <c r="BE177" s="147">
        <f>IF(N177="základná",J177,0)</f>
        <v>0</v>
      </c>
      <c r="BF177" s="147">
        <f>IF(N177="znížená",J177,0)</f>
        <v>0</v>
      </c>
      <c r="BG177" s="147">
        <f>IF(N177="zákl. prenesená",J177,0)</f>
        <v>0</v>
      </c>
      <c r="BH177" s="147">
        <f>IF(N177="zníž. prenesená",J177,0)</f>
        <v>0</v>
      </c>
      <c r="BI177" s="147">
        <f>IF(N177="nulová",J177,0)</f>
        <v>0</v>
      </c>
      <c r="BJ177" s="16" t="s">
        <v>115</v>
      </c>
      <c r="BK177" s="147">
        <f>ROUND(I177*H177,2)</f>
        <v>0</v>
      </c>
      <c r="BL177" s="16" t="s">
        <v>208</v>
      </c>
      <c r="BM177" s="146" t="s">
        <v>217</v>
      </c>
    </row>
    <row r="178" spans="1:65" s="13" customFormat="1">
      <c r="B178" s="148"/>
      <c r="D178" s="149" t="s">
        <v>117</v>
      </c>
      <c r="E178" s="150" t="s">
        <v>1</v>
      </c>
      <c r="F178" s="151" t="s">
        <v>218</v>
      </c>
      <c r="H178" s="152">
        <v>0.35827199999999998</v>
      </c>
      <c r="L178" s="148"/>
      <c r="M178" s="153"/>
      <c r="N178" s="154"/>
      <c r="O178" s="154"/>
      <c r="P178" s="154"/>
      <c r="Q178" s="154"/>
      <c r="R178" s="154"/>
      <c r="S178" s="154"/>
      <c r="T178" s="155"/>
      <c r="AT178" s="150" t="s">
        <v>117</v>
      </c>
      <c r="AU178" s="150" t="s">
        <v>115</v>
      </c>
      <c r="AV178" s="13" t="s">
        <v>115</v>
      </c>
      <c r="AW178" s="13" t="s">
        <v>29</v>
      </c>
      <c r="AX178" s="13" t="s">
        <v>71</v>
      </c>
      <c r="AY178" s="150" t="s">
        <v>108</v>
      </c>
    </row>
    <row r="179" spans="1:65" s="13" customFormat="1">
      <c r="B179" s="148"/>
      <c r="D179" s="149" t="s">
        <v>117</v>
      </c>
      <c r="E179" s="150" t="s">
        <v>1</v>
      </c>
      <c r="F179" s="151" t="s">
        <v>219</v>
      </c>
      <c r="H179" s="152">
        <v>0.35827199999999998</v>
      </c>
      <c r="L179" s="148"/>
      <c r="M179" s="153"/>
      <c r="N179" s="154"/>
      <c r="O179" s="154"/>
      <c r="P179" s="154"/>
      <c r="Q179" s="154"/>
      <c r="R179" s="154"/>
      <c r="S179" s="154"/>
      <c r="T179" s="155"/>
      <c r="AT179" s="150" t="s">
        <v>117</v>
      </c>
      <c r="AU179" s="150" t="s">
        <v>115</v>
      </c>
      <c r="AV179" s="13" t="s">
        <v>115</v>
      </c>
      <c r="AW179" s="13" t="s">
        <v>29</v>
      </c>
      <c r="AX179" s="13" t="s">
        <v>71</v>
      </c>
      <c r="AY179" s="150" t="s">
        <v>108</v>
      </c>
    </row>
    <row r="180" spans="1:65" s="13" customFormat="1">
      <c r="B180" s="148"/>
      <c r="D180" s="149" t="s">
        <v>117</v>
      </c>
      <c r="E180" s="150" t="s">
        <v>1</v>
      </c>
      <c r="F180" s="151" t="s">
        <v>220</v>
      </c>
      <c r="H180" s="152">
        <v>0.41587200000000002</v>
      </c>
      <c r="L180" s="148"/>
      <c r="M180" s="153"/>
      <c r="N180" s="154"/>
      <c r="O180" s="154"/>
      <c r="P180" s="154"/>
      <c r="Q180" s="154"/>
      <c r="R180" s="154"/>
      <c r="S180" s="154"/>
      <c r="T180" s="155"/>
      <c r="AT180" s="150" t="s">
        <v>117</v>
      </c>
      <c r="AU180" s="150" t="s">
        <v>115</v>
      </c>
      <c r="AV180" s="13" t="s">
        <v>115</v>
      </c>
      <c r="AW180" s="13" t="s">
        <v>29</v>
      </c>
      <c r="AX180" s="13" t="s">
        <v>71</v>
      </c>
      <c r="AY180" s="150" t="s">
        <v>108</v>
      </c>
    </row>
    <row r="181" spans="1:65" s="14" customFormat="1">
      <c r="B181" s="156"/>
      <c r="D181" s="149" t="s">
        <v>117</v>
      </c>
      <c r="E181" s="157" t="s">
        <v>1</v>
      </c>
      <c r="F181" s="158" t="s">
        <v>121</v>
      </c>
      <c r="H181" s="159">
        <v>1.1324160000000001</v>
      </c>
      <c r="L181" s="156"/>
      <c r="M181" s="160"/>
      <c r="N181" s="161"/>
      <c r="O181" s="161"/>
      <c r="P181" s="161"/>
      <c r="Q181" s="161"/>
      <c r="R181" s="161"/>
      <c r="S181" s="161"/>
      <c r="T181" s="162"/>
      <c r="AT181" s="157" t="s">
        <v>117</v>
      </c>
      <c r="AU181" s="157" t="s">
        <v>115</v>
      </c>
      <c r="AV181" s="14" t="s">
        <v>114</v>
      </c>
      <c r="AW181" s="14" t="s">
        <v>29</v>
      </c>
      <c r="AX181" s="14" t="s">
        <v>76</v>
      </c>
      <c r="AY181" s="157" t="s">
        <v>108</v>
      </c>
    </row>
    <row r="182" spans="1:65" s="13" customFormat="1">
      <c r="B182" s="148"/>
      <c r="D182" s="149" t="s">
        <v>117</v>
      </c>
      <c r="F182" s="151" t="s">
        <v>221</v>
      </c>
      <c r="H182" s="152">
        <v>1.25</v>
      </c>
      <c r="L182" s="148"/>
      <c r="M182" s="153"/>
      <c r="N182" s="154"/>
      <c r="O182" s="154"/>
      <c r="P182" s="154"/>
      <c r="Q182" s="154"/>
      <c r="R182" s="154"/>
      <c r="S182" s="154"/>
      <c r="T182" s="155"/>
      <c r="AT182" s="150" t="s">
        <v>117</v>
      </c>
      <c r="AU182" s="150" t="s">
        <v>115</v>
      </c>
      <c r="AV182" s="13" t="s">
        <v>115</v>
      </c>
      <c r="AW182" s="13" t="s">
        <v>3</v>
      </c>
      <c r="AX182" s="13" t="s">
        <v>76</v>
      </c>
      <c r="AY182" s="150" t="s">
        <v>108</v>
      </c>
    </row>
    <row r="183" spans="1:65" s="2" customFormat="1" ht="24" customHeight="1">
      <c r="A183" s="28"/>
      <c r="B183" s="135"/>
      <c r="C183" s="136" t="s">
        <v>222</v>
      </c>
      <c r="D183" s="136" t="s">
        <v>110</v>
      </c>
      <c r="E183" s="137" t="s">
        <v>223</v>
      </c>
      <c r="F183" s="138" t="s">
        <v>224</v>
      </c>
      <c r="G183" s="139" t="s">
        <v>211</v>
      </c>
      <c r="H183" s="140">
        <v>177.36</v>
      </c>
      <c r="I183" s="140"/>
      <c r="J183" s="140"/>
      <c r="K183" s="141"/>
      <c r="L183" s="29"/>
      <c r="M183" s="142" t="s">
        <v>1</v>
      </c>
      <c r="N183" s="143" t="s">
        <v>37</v>
      </c>
      <c r="O183" s="144">
        <v>0.39695999999999998</v>
      </c>
      <c r="P183" s="144">
        <f>O183*H183</f>
        <v>70.404825599999995</v>
      </c>
      <c r="Q183" s="144">
        <v>2.5999999999999998E-4</v>
      </c>
      <c r="R183" s="144">
        <f>Q183*H183</f>
        <v>4.6113599999999998E-2</v>
      </c>
      <c r="S183" s="144">
        <v>0</v>
      </c>
      <c r="T183" s="145">
        <f>S183*H183</f>
        <v>0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R183" s="146" t="s">
        <v>208</v>
      </c>
      <c r="AT183" s="146" t="s">
        <v>110</v>
      </c>
      <c r="AU183" s="146" t="s">
        <v>115</v>
      </c>
      <c r="AY183" s="16" t="s">
        <v>108</v>
      </c>
      <c r="BE183" s="147">
        <f>IF(N183="základná",J183,0)</f>
        <v>0</v>
      </c>
      <c r="BF183" s="147">
        <f>IF(N183="znížená",J183,0)</f>
        <v>0</v>
      </c>
      <c r="BG183" s="147">
        <f>IF(N183="zákl. prenesená",J183,0)</f>
        <v>0</v>
      </c>
      <c r="BH183" s="147">
        <f>IF(N183="zníž. prenesená",J183,0)</f>
        <v>0</v>
      </c>
      <c r="BI183" s="147">
        <f>IF(N183="nulová",J183,0)</f>
        <v>0</v>
      </c>
      <c r="BJ183" s="16" t="s">
        <v>115</v>
      </c>
      <c r="BK183" s="147">
        <f>ROUND(I183*H183,2)</f>
        <v>0</v>
      </c>
      <c r="BL183" s="16" t="s">
        <v>208</v>
      </c>
      <c r="BM183" s="146" t="s">
        <v>225</v>
      </c>
    </row>
    <row r="184" spans="1:65" s="13" customFormat="1">
      <c r="B184" s="148"/>
      <c r="D184" s="149" t="s">
        <v>117</v>
      </c>
      <c r="E184" s="150" t="s">
        <v>1</v>
      </c>
      <c r="F184" s="151" t="s">
        <v>226</v>
      </c>
      <c r="H184" s="152">
        <v>63.02</v>
      </c>
      <c r="L184" s="148"/>
      <c r="M184" s="153"/>
      <c r="N184" s="154"/>
      <c r="O184" s="154"/>
      <c r="P184" s="154"/>
      <c r="Q184" s="154"/>
      <c r="R184" s="154"/>
      <c r="S184" s="154"/>
      <c r="T184" s="155"/>
      <c r="AT184" s="150" t="s">
        <v>117</v>
      </c>
      <c r="AU184" s="150" t="s">
        <v>115</v>
      </c>
      <c r="AV184" s="13" t="s">
        <v>115</v>
      </c>
      <c r="AW184" s="13" t="s">
        <v>29</v>
      </c>
      <c r="AX184" s="13" t="s">
        <v>71</v>
      </c>
      <c r="AY184" s="150" t="s">
        <v>108</v>
      </c>
    </row>
    <row r="185" spans="1:65" s="13" customFormat="1">
      <c r="B185" s="148"/>
      <c r="D185" s="149" t="s">
        <v>117</v>
      </c>
      <c r="E185" s="150" t="s">
        <v>1</v>
      </c>
      <c r="F185" s="151" t="s">
        <v>227</v>
      </c>
      <c r="H185" s="152">
        <v>63.02</v>
      </c>
      <c r="L185" s="148"/>
      <c r="M185" s="153"/>
      <c r="N185" s="154"/>
      <c r="O185" s="154"/>
      <c r="P185" s="154"/>
      <c r="Q185" s="154"/>
      <c r="R185" s="154"/>
      <c r="S185" s="154"/>
      <c r="T185" s="155"/>
      <c r="AT185" s="150" t="s">
        <v>117</v>
      </c>
      <c r="AU185" s="150" t="s">
        <v>115</v>
      </c>
      <c r="AV185" s="13" t="s">
        <v>115</v>
      </c>
      <c r="AW185" s="13" t="s">
        <v>29</v>
      </c>
      <c r="AX185" s="13" t="s">
        <v>71</v>
      </c>
      <c r="AY185" s="150" t="s">
        <v>108</v>
      </c>
    </row>
    <row r="186" spans="1:65" s="13" customFormat="1">
      <c r="B186" s="148"/>
      <c r="D186" s="149" t="s">
        <v>117</v>
      </c>
      <c r="E186" s="150" t="s">
        <v>1</v>
      </c>
      <c r="F186" s="151" t="s">
        <v>228</v>
      </c>
      <c r="H186" s="152">
        <v>51.32</v>
      </c>
      <c r="L186" s="148"/>
      <c r="M186" s="153"/>
      <c r="N186" s="154"/>
      <c r="O186" s="154"/>
      <c r="P186" s="154"/>
      <c r="Q186" s="154"/>
      <c r="R186" s="154"/>
      <c r="S186" s="154"/>
      <c r="T186" s="155"/>
      <c r="AT186" s="150" t="s">
        <v>117</v>
      </c>
      <c r="AU186" s="150" t="s">
        <v>115</v>
      </c>
      <c r="AV186" s="13" t="s">
        <v>115</v>
      </c>
      <c r="AW186" s="13" t="s">
        <v>29</v>
      </c>
      <c r="AX186" s="13" t="s">
        <v>71</v>
      </c>
      <c r="AY186" s="150" t="s">
        <v>108</v>
      </c>
    </row>
    <row r="187" spans="1:65" s="14" customFormat="1">
      <c r="B187" s="156"/>
      <c r="D187" s="149" t="s">
        <v>117</v>
      </c>
      <c r="E187" s="157" t="s">
        <v>1</v>
      </c>
      <c r="F187" s="158" t="s">
        <v>121</v>
      </c>
      <c r="H187" s="159">
        <v>177.36</v>
      </c>
      <c r="L187" s="156"/>
      <c r="M187" s="160"/>
      <c r="N187" s="161"/>
      <c r="O187" s="161"/>
      <c r="P187" s="161"/>
      <c r="Q187" s="161"/>
      <c r="R187" s="161"/>
      <c r="S187" s="161"/>
      <c r="T187" s="162"/>
      <c r="AT187" s="157" t="s">
        <v>117</v>
      </c>
      <c r="AU187" s="157" t="s">
        <v>115</v>
      </c>
      <c r="AV187" s="14" t="s">
        <v>114</v>
      </c>
      <c r="AW187" s="14" t="s">
        <v>29</v>
      </c>
      <c r="AX187" s="14" t="s">
        <v>76</v>
      </c>
      <c r="AY187" s="157" t="s">
        <v>108</v>
      </c>
    </row>
    <row r="188" spans="1:65" s="2" customFormat="1" ht="16.5" customHeight="1">
      <c r="A188" s="28"/>
      <c r="B188" s="135"/>
      <c r="C188" s="163" t="s">
        <v>229</v>
      </c>
      <c r="D188" s="163" t="s">
        <v>194</v>
      </c>
      <c r="E188" s="164" t="s">
        <v>230</v>
      </c>
      <c r="F188" s="165" t="s">
        <v>231</v>
      </c>
      <c r="G188" s="166" t="s">
        <v>113</v>
      </c>
      <c r="H188" s="167">
        <v>4.99</v>
      </c>
      <c r="I188" s="167"/>
      <c r="J188" s="167"/>
      <c r="K188" s="168"/>
      <c r="L188" s="169"/>
      <c r="M188" s="170" t="s">
        <v>1</v>
      </c>
      <c r="N188" s="171" t="s">
        <v>37</v>
      </c>
      <c r="O188" s="144">
        <v>0</v>
      </c>
      <c r="P188" s="144">
        <f>O188*H188</f>
        <v>0</v>
      </c>
      <c r="Q188" s="144">
        <v>0.55000000000000004</v>
      </c>
      <c r="R188" s="144">
        <f>Q188*H188</f>
        <v>2.7445000000000004</v>
      </c>
      <c r="S188" s="144">
        <v>0</v>
      </c>
      <c r="T188" s="145">
        <f>S188*H188</f>
        <v>0</v>
      </c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R188" s="146" t="s">
        <v>216</v>
      </c>
      <c r="AT188" s="146" t="s">
        <v>194</v>
      </c>
      <c r="AU188" s="146" t="s">
        <v>115</v>
      </c>
      <c r="AY188" s="16" t="s">
        <v>108</v>
      </c>
      <c r="BE188" s="147">
        <f>IF(N188="základná",J188,0)</f>
        <v>0</v>
      </c>
      <c r="BF188" s="147">
        <f>IF(N188="znížená",J188,0)</f>
        <v>0</v>
      </c>
      <c r="BG188" s="147">
        <f>IF(N188="zákl. prenesená",J188,0)</f>
        <v>0</v>
      </c>
      <c r="BH188" s="147">
        <f>IF(N188="zníž. prenesená",J188,0)</f>
        <v>0</v>
      </c>
      <c r="BI188" s="147">
        <f>IF(N188="nulová",J188,0)</f>
        <v>0</v>
      </c>
      <c r="BJ188" s="16" t="s">
        <v>115</v>
      </c>
      <c r="BK188" s="147">
        <f>ROUND(I188*H188,2)</f>
        <v>0</v>
      </c>
      <c r="BL188" s="16" t="s">
        <v>208</v>
      </c>
      <c r="BM188" s="146" t="s">
        <v>232</v>
      </c>
    </row>
    <row r="189" spans="1:65" s="13" customFormat="1">
      <c r="B189" s="148"/>
      <c r="D189" s="149" t="s">
        <v>117</v>
      </c>
      <c r="E189" s="150" t="s">
        <v>1</v>
      </c>
      <c r="F189" s="151" t="s">
        <v>233</v>
      </c>
      <c r="H189" s="152">
        <v>1.6133120000000001</v>
      </c>
      <c r="L189" s="148"/>
      <c r="M189" s="153"/>
      <c r="N189" s="154"/>
      <c r="O189" s="154"/>
      <c r="P189" s="154"/>
      <c r="Q189" s="154"/>
      <c r="R189" s="154"/>
      <c r="S189" s="154"/>
      <c r="T189" s="155"/>
      <c r="AT189" s="150" t="s">
        <v>117</v>
      </c>
      <c r="AU189" s="150" t="s">
        <v>115</v>
      </c>
      <c r="AV189" s="13" t="s">
        <v>115</v>
      </c>
      <c r="AW189" s="13" t="s">
        <v>29</v>
      </c>
      <c r="AX189" s="13" t="s">
        <v>71</v>
      </c>
      <c r="AY189" s="150" t="s">
        <v>108</v>
      </c>
    </row>
    <row r="190" spans="1:65" s="13" customFormat="1">
      <c r="B190" s="148"/>
      <c r="D190" s="149" t="s">
        <v>117</v>
      </c>
      <c r="E190" s="150" t="s">
        <v>1</v>
      </c>
      <c r="F190" s="151" t="s">
        <v>234</v>
      </c>
      <c r="H190" s="152">
        <v>1.6133120000000001</v>
      </c>
      <c r="L190" s="148"/>
      <c r="M190" s="153"/>
      <c r="N190" s="154"/>
      <c r="O190" s="154"/>
      <c r="P190" s="154"/>
      <c r="Q190" s="154"/>
      <c r="R190" s="154"/>
      <c r="S190" s="154"/>
      <c r="T190" s="155"/>
      <c r="AT190" s="150" t="s">
        <v>117</v>
      </c>
      <c r="AU190" s="150" t="s">
        <v>115</v>
      </c>
      <c r="AV190" s="13" t="s">
        <v>115</v>
      </c>
      <c r="AW190" s="13" t="s">
        <v>29</v>
      </c>
      <c r="AX190" s="13" t="s">
        <v>71</v>
      </c>
      <c r="AY190" s="150" t="s">
        <v>108</v>
      </c>
    </row>
    <row r="191" spans="1:65" s="13" customFormat="1">
      <c r="B191" s="148"/>
      <c r="D191" s="149" t="s">
        <v>117</v>
      </c>
      <c r="E191" s="150" t="s">
        <v>1</v>
      </c>
      <c r="F191" s="151" t="s">
        <v>235</v>
      </c>
      <c r="H191" s="152">
        <v>1.3137920000000001</v>
      </c>
      <c r="L191" s="148"/>
      <c r="M191" s="153"/>
      <c r="N191" s="154"/>
      <c r="O191" s="154"/>
      <c r="P191" s="154"/>
      <c r="Q191" s="154"/>
      <c r="R191" s="154"/>
      <c r="S191" s="154"/>
      <c r="T191" s="155"/>
      <c r="AT191" s="150" t="s">
        <v>117</v>
      </c>
      <c r="AU191" s="150" t="s">
        <v>115</v>
      </c>
      <c r="AV191" s="13" t="s">
        <v>115</v>
      </c>
      <c r="AW191" s="13" t="s">
        <v>29</v>
      </c>
      <c r="AX191" s="13" t="s">
        <v>71</v>
      </c>
      <c r="AY191" s="150" t="s">
        <v>108</v>
      </c>
    </row>
    <row r="192" spans="1:65" s="14" customFormat="1">
      <c r="B192" s="156"/>
      <c r="D192" s="149" t="s">
        <v>117</v>
      </c>
      <c r="E192" s="157" t="s">
        <v>1</v>
      </c>
      <c r="F192" s="158" t="s">
        <v>121</v>
      </c>
      <c r="H192" s="159">
        <v>4.5404159999999996</v>
      </c>
      <c r="L192" s="156"/>
      <c r="M192" s="160"/>
      <c r="N192" s="161"/>
      <c r="O192" s="161"/>
      <c r="P192" s="161"/>
      <c r="Q192" s="161"/>
      <c r="R192" s="161"/>
      <c r="S192" s="161"/>
      <c r="T192" s="162"/>
      <c r="AT192" s="157" t="s">
        <v>117</v>
      </c>
      <c r="AU192" s="157" t="s">
        <v>115</v>
      </c>
      <c r="AV192" s="14" t="s">
        <v>114</v>
      </c>
      <c r="AW192" s="14" t="s">
        <v>29</v>
      </c>
      <c r="AX192" s="14" t="s">
        <v>76</v>
      </c>
      <c r="AY192" s="157" t="s">
        <v>108</v>
      </c>
    </row>
    <row r="193" spans="1:65" s="13" customFormat="1">
      <c r="B193" s="148"/>
      <c r="D193" s="149" t="s">
        <v>117</v>
      </c>
      <c r="F193" s="151" t="s">
        <v>236</v>
      </c>
      <c r="H193" s="152">
        <v>4.99</v>
      </c>
      <c r="L193" s="148"/>
      <c r="M193" s="153"/>
      <c r="N193" s="154"/>
      <c r="O193" s="154"/>
      <c r="P193" s="154"/>
      <c r="Q193" s="154"/>
      <c r="R193" s="154"/>
      <c r="S193" s="154"/>
      <c r="T193" s="155"/>
      <c r="AT193" s="150" t="s">
        <v>117</v>
      </c>
      <c r="AU193" s="150" t="s">
        <v>115</v>
      </c>
      <c r="AV193" s="13" t="s">
        <v>115</v>
      </c>
      <c r="AW193" s="13" t="s">
        <v>3</v>
      </c>
      <c r="AX193" s="13" t="s">
        <v>76</v>
      </c>
      <c r="AY193" s="150" t="s">
        <v>108</v>
      </c>
    </row>
    <row r="194" spans="1:65" s="2" customFormat="1" ht="24" customHeight="1">
      <c r="A194" s="28"/>
      <c r="B194" s="135"/>
      <c r="C194" s="136" t="s">
        <v>7</v>
      </c>
      <c r="D194" s="136" t="s">
        <v>110</v>
      </c>
      <c r="E194" s="137" t="s">
        <v>237</v>
      </c>
      <c r="F194" s="138" t="s">
        <v>238</v>
      </c>
      <c r="G194" s="139" t="s">
        <v>211</v>
      </c>
      <c r="H194" s="140">
        <v>287.2</v>
      </c>
      <c r="I194" s="140"/>
      <c r="J194" s="140"/>
      <c r="K194" s="141"/>
      <c r="L194" s="29"/>
      <c r="M194" s="142" t="s">
        <v>1</v>
      </c>
      <c r="N194" s="143" t="s">
        <v>37</v>
      </c>
      <c r="O194" s="144">
        <v>4.6050000000000001E-2</v>
      </c>
      <c r="P194" s="144">
        <f>O194*H194</f>
        <v>13.22556</v>
      </c>
      <c r="Q194" s="144">
        <v>0</v>
      </c>
      <c r="R194" s="144">
        <f>Q194*H194</f>
        <v>0</v>
      </c>
      <c r="S194" s="144">
        <v>0</v>
      </c>
      <c r="T194" s="145">
        <f>S194*H194</f>
        <v>0</v>
      </c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R194" s="146" t="s">
        <v>208</v>
      </c>
      <c r="AT194" s="146" t="s">
        <v>110</v>
      </c>
      <c r="AU194" s="146" t="s">
        <v>115</v>
      </c>
      <c r="AY194" s="16" t="s">
        <v>108</v>
      </c>
      <c r="BE194" s="147">
        <f>IF(N194="základná",J194,0)</f>
        <v>0</v>
      </c>
      <c r="BF194" s="147">
        <f>IF(N194="znížená",J194,0)</f>
        <v>0</v>
      </c>
      <c r="BG194" s="147">
        <f>IF(N194="zákl. prenesená",J194,0)</f>
        <v>0</v>
      </c>
      <c r="BH194" s="147">
        <f>IF(N194="zníž. prenesená",J194,0)</f>
        <v>0</v>
      </c>
      <c r="BI194" s="147">
        <f>IF(N194="nulová",J194,0)</f>
        <v>0</v>
      </c>
      <c r="BJ194" s="16" t="s">
        <v>115</v>
      </c>
      <c r="BK194" s="147">
        <f>ROUND(I194*H194,2)</f>
        <v>0</v>
      </c>
      <c r="BL194" s="16" t="s">
        <v>208</v>
      </c>
      <c r="BM194" s="146" t="s">
        <v>239</v>
      </c>
    </row>
    <row r="195" spans="1:65" s="13" customFormat="1">
      <c r="B195" s="148"/>
      <c r="D195" s="149" t="s">
        <v>117</v>
      </c>
      <c r="E195" s="150" t="s">
        <v>1</v>
      </c>
      <c r="F195" s="151" t="s">
        <v>240</v>
      </c>
      <c r="H195" s="152">
        <v>101</v>
      </c>
      <c r="L195" s="148"/>
      <c r="M195" s="153"/>
      <c r="N195" s="154"/>
      <c r="O195" s="154"/>
      <c r="P195" s="154"/>
      <c r="Q195" s="154"/>
      <c r="R195" s="154"/>
      <c r="S195" s="154"/>
      <c r="T195" s="155"/>
      <c r="AT195" s="150" t="s">
        <v>117</v>
      </c>
      <c r="AU195" s="150" t="s">
        <v>115</v>
      </c>
      <c r="AV195" s="13" t="s">
        <v>115</v>
      </c>
      <c r="AW195" s="13" t="s">
        <v>29</v>
      </c>
      <c r="AX195" s="13" t="s">
        <v>71</v>
      </c>
      <c r="AY195" s="150" t="s">
        <v>108</v>
      </c>
    </row>
    <row r="196" spans="1:65" s="13" customFormat="1">
      <c r="B196" s="148"/>
      <c r="D196" s="149" t="s">
        <v>117</v>
      </c>
      <c r="E196" s="150" t="s">
        <v>1</v>
      </c>
      <c r="F196" s="151" t="s">
        <v>241</v>
      </c>
      <c r="H196" s="152">
        <v>101</v>
      </c>
      <c r="L196" s="148"/>
      <c r="M196" s="153"/>
      <c r="N196" s="154"/>
      <c r="O196" s="154"/>
      <c r="P196" s="154"/>
      <c r="Q196" s="154"/>
      <c r="R196" s="154"/>
      <c r="S196" s="154"/>
      <c r="T196" s="155"/>
      <c r="AT196" s="150" t="s">
        <v>117</v>
      </c>
      <c r="AU196" s="150" t="s">
        <v>115</v>
      </c>
      <c r="AV196" s="13" t="s">
        <v>115</v>
      </c>
      <c r="AW196" s="13" t="s">
        <v>29</v>
      </c>
      <c r="AX196" s="13" t="s">
        <v>71</v>
      </c>
      <c r="AY196" s="150" t="s">
        <v>108</v>
      </c>
    </row>
    <row r="197" spans="1:65" s="13" customFormat="1">
      <c r="B197" s="148"/>
      <c r="D197" s="149" t="s">
        <v>117</v>
      </c>
      <c r="E197" s="150" t="s">
        <v>1</v>
      </c>
      <c r="F197" s="151" t="s">
        <v>242</v>
      </c>
      <c r="H197" s="152">
        <v>85.2</v>
      </c>
      <c r="L197" s="148"/>
      <c r="M197" s="153"/>
      <c r="N197" s="154"/>
      <c r="O197" s="154"/>
      <c r="P197" s="154"/>
      <c r="Q197" s="154"/>
      <c r="R197" s="154"/>
      <c r="S197" s="154"/>
      <c r="T197" s="155"/>
      <c r="AT197" s="150" t="s">
        <v>117</v>
      </c>
      <c r="AU197" s="150" t="s">
        <v>115</v>
      </c>
      <c r="AV197" s="13" t="s">
        <v>115</v>
      </c>
      <c r="AW197" s="13" t="s">
        <v>29</v>
      </c>
      <c r="AX197" s="13" t="s">
        <v>71</v>
      </c>
      <c r="AY197" s="150" t="s">
        <v>108</v>
      </c>
    </row>
    <row r="198" spans="1:65" s="14" customFormat="1">
      <c r="B198" s="156"/>
      <c r="D198" s="149" t="s">
        <v>117</v>
      </c>
      <c r="E198" s="157" t="s">
        <v>1</v>
      </c>
      <c r="F198" s="158" t="s">
        <v>121</v>
      </c>
      <c r="H198" s="159">
        <v>287.2</v>
      </c>
      <c r="L198" s="156"/>
      <c r="M198" s="160"/>
      <c r="N198" s="161"/>
      <c r="O198" s="161"/>
      <c r="P198" s="161"/>
      <c r="Q198" s="161"/>
      <c r="R198" s="161"/>
      <c r="S198" s="161"/>
      <c r="T198" s="162"/>
      <c r="AT198" s="157" t="s">
        <v>117</v>
      </c>
      <c r="AU198" s="157" t="s">
        <v>115</v>
      </c>
      <c r="AV198" s="14" t="s">
        <v>114</v>
      </c>
      <c r="AW198" s="14" t="s">
        <v>29</v>
      </c>
      <c r="AX198" s="14" t="s">
        <v>76</v>
      </c>
      <c r="AY198" s="157" t="s">
        <v>108</v>
      </c>
    </row>
    <row r="199" spans="1:65" s="2" customFormat="1" ht="36" customHeight="1">
      <c r="A199" s="28"/>
      <c r="B199" s="135"/>
      <c r="C199" s="163" t="s">
        <v>243</v>
      </c>
      <c r="D199" s="163" t="s">
        <v>194</v>
      </c>
      <c r="E199" s="164" t="s">
        <v>244</v>
      </c>
      <c r="F199" s="165" t="s">
        <v>245</v>
      </c>
      <c r="G199" s="166" t="s">
        <v>113</v>
      </c>
      <c r="H199" s="167">
        <v>0.36</v>
      </c>
      <c r="I199" s="167"/>
      <c r="J199" s="167"/>
      <c r="K199" s="168"/>
      <c r="L199" s="169"/>
      <c r="M199" s="170" t="s">
        <v>1</v>
      </c>
      <c r="N199" s="171" t="s">
        <v>37</v>
      </c>
      <c r="O199" s="144">
        <v>0</v>
      </c>
      <c r="P199" s="144">
        <f>O199*H199</f>
        <v>0</v>
      </c>
      <c r="Q199" s="144">
        <v>0.78</v>
      </c>
      <c r="R199" s="144">
        <f>Q199*H199</f>
        <v>0.28079999999999999</v>
      </c>
      <c r="S199" s="144">
        <v>0</v>
      </c>
      <c r="T199" s="145">
        <f>S199*H199</f>
        <v>0</v>
      </c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R199" s="146" t="s">
        <v>216</v>
      </c>
      <c r="AT199" s="146" t="s">
        <v>194</v>
      </c>
      <c r="AU199" s="146" t="s">
        <v>115</v>
      </c>
      <c r="AY199" s="16" t="s">
        <v>108</v>
      </c>
      <c r="BE199" s="147">
        <f>IF(N199="základná",J199,0)</f>
        <v>0</v>
      </c>
      <c r="BF199" s="147">
        <f>IF(N199="znížená",J199,0)</f>
        <v>0</v>
      </c>
      <c r="BG199" s="147">
        <f>IF(N199="zákl. prenesená",J199,0)</f>
        <v>0</v>
      </c>
      <c r="BH199" s="147">
        <f>IF(N199="zníž. prenesená",J199,0)</f>
        <v>0</v>
      </c>
      <c r="BI199" s="147">
        <f>IF(N199="nulová",J199,0)</f>
        <v>0</v>
      </c>
      <c r="BJ199" s="16" t="s">
        <v>115</v>
      </c>
      <c r="BK199" s="147">
        <f>ROUND(I199*H199,2)</f>
        <v>0</v>
      </c>
      <c r="BL199" s="16" t="s">
        <v>208</v>
      </c>
      <c r="BM199" s="146" t="s">
        <v>246</v>
      </c>
    </row>
    <row r="200" spans="1:65" s="13" customFormat="1">
      <c r="B200" s="148"/>
      <c r="D200" s="149" t="s">
        <v>117</v>
      </c>
      <c r="E200" s="150" t="s">
        <v>1</v>
      </c>
      <c r="F200" s="151" t="s">
        <v>247</v>
      </c>
      <c r="H200" s="152">
        <v>0.1212</v>
      </c>
      <c r="L200" s="148"/>
      <c r="M200" s="153"/>
      <c r="N200" s="154"/>
      <c r="O200" s="154"/>
      <c r="P200" s="154"/>
      <c r="Q200" s="154"/>
      <c r="R200" s="154"/>
      <c r="S200" s="154"/>
      <c r="T200" s="155"/>
      <c r="AT200" s="150" t="s">
        <v>117</v>
      </c>
      <c r="AU200" s="150" t="s">
        <v>115</v>
      </c>
      <c r="AV200" s="13" t="s">
        <v>115</v>
      </c>
      <c r="AW200" s="13" t="s">
        <v>29</v>
      </c>
      <c r="AX200" s="13" t="s">
        <v>71</v>
      </c>
      <c r="AY200" s="150" t="s">
        <v>108</v>
      </c>
    </row>
    <row r="201" spans="1:65" s="13" customFormat="1">
      <c r="B201" s="148"/>
      <c r="D201" s="149" t="s">
        <v>117</v>
      </c>
      <c r="E201" s="150" t="s">
        <v>1</v>
      </c>
      <c r="F201" s="151" t="s">
        <v>248</v>
      </c>
      <c r="H201" s="152">
        <v>0.1212</v>
      </c>
      <c r="L201" s="148"/>
      <c r="M201" s="153"/>
      <c r="N201" s="154"/>
      <c r="O201" s="154"/>
      <c r="P201" s="154"/>
      <c r="Q201" s="154"/>
      <c r="R201" s="154"/>
      <c r="S201" s="154"/>
      <c r="T201" s="155"/>
      <c r="AT201" s="150" t="s">
        <v>117</v>
      </c>
      <c r="AU201" s="150" t="s">
        <v>115</v>
      </c>
      <c r="AV201" s="13" t="s">
        <v>115</v>
      </c>
      <c r="AW201" s="13" t="s">
        <v>29</v>
      </c>
      <c r="AX201" s="13" t="s">
        <v>71</v>
      </c>
      <c r="AY201" s="150" t="s">
        <v>108</v>
      </c>
    </row>
    <row r="202" spans="1:65" s="13" customFormat="1">
      <c r="B202" s="148"/>
      <c r="D202" s="149" t="s">
        <v>117</v>
      </c>
      <c r="E202" s="150" t="s">
        <v>1</v>
      </c>
      <c r="F202" s="151" t="s">
        <v>249</v>
      </c>
      <c r="H202" s="152">
        <v>0.10224</v>
      </c>
      <c r="L202" s="148"/>
      <c r="M202" s="153"/>
      <c r="N202" s="154"/>
      <c r="O202" s="154"/>
      <c r="P202" s="154"/>
      <c r="Q202" s="154"/>
      <c r="R202" s="154"/>
      <c r="S202" s="154"/>
      <c r="T202" s="155"/>
      <c r="AT202" s="150" t="s">
        <v>117</v>
      </c>
      <c r="AU202" s="150" t="s">
        <v>115</v>
      </c>
      <c r="AV202" s="13" t="s">
        <v>115</v>
      </c>
      <c r="AW202" s="13" t="s">
        <v>29</v>
      </c>
      <c r="AX202" s="13" t="s">
        <v>71</v>
      </c>
      <c r="AY202" s="150" t="s">
        <v>108</v>
      </c>
    </row>
    <row r="203" spans="1:65" s="14" customFormat="1">
      <c r="B203" s="156"/>
      <c r="D203" s="149" t="s">
        <v>117</v>
      </c>
      <c r="E203" s="157" t="s">
        <v>1</v>
      </c>
      <c r="F203" s="158" t="s">
        <v>121</v>
      </c>
      <c r="H203" s="159">
        <v>0.34464</v>
      </c>
      <c r="L203" s="156"/>
      <c r="M203" s="160"/>
      <c r="N203" s="161"/>
      <c r="O203" s="161"/>
      <c r="P203" s="161"/>
      <c r="Q203" s="161"/>
      <c r="R203" s="161"/>
      <c r="S203" s="161"/>
      <c r="T203" s="162"/>
      <c r="AT203" s="157" t="s">
        <v>117</v>
      </c>
      <c r="AU203" s="157" t="s">
        <v>115</v>
      </c>
      <c r="AV203" s="14" t="s">
        <v>114</v>
      </c>
      <c r="AW203" s="14" t="s">
        <v>29</v>
      </c>
      <c r="AX203" s="14" t="s">
        <v>76</v>
      </c>
      <c r="AY203" s="157" t="s">
        <v>108</v>
      </c>
    </row>
    <row r="204" spans="1:65" s="13" customFormat="1">
      <c r="B204" s="148"/>
      <c r="D204" s="149" t="s">
        <v>117</v>
      </c>
      <c r="F204" s="151" t="s">
        <v>250</v>
      </c>
      <c r="H204" s="152">
        <v>0.36</v>
      </c>
      <c r="L204" s="148"/>
      <c r="M204" s="153"/>
      <c r="N204" s="154"/>
      <c r="O204" s="154"/>
      <c r="P204" s="154"/>
      <c r="Q204" s="154"/>
      <c r="R204" s="154"/>
      <c r="S204" s="154"/>
      <c r="T204" s="155"/>
      <c r="AT204" s="150" t="s">
        <v>117</v>
      </c>
      <c r="AU204" s="150" t="s">
        <v>115</v>
      </c>
      <c r="AV204" s="13" t="s">
        <v>115</v>
      </c>
      <c r="AW204" s="13" t="s">
        <v>3</v>
      </c>
      <c r="AX204" s="13" t="s">
        <v>76</v>
      </c>
      <c r="AY204" s="150" t="s">
        <v>108</v>
      </c>
    </row>
    <row r="205" spans="1:65" s="2" customFormat="1" ht="36" customHeight="1">
      <c r="A205" s="28"/>
      <c r="B205" s="135"/>
      <c r="C205" s="136" t="s">
        <v>251</v>
      </c>
      <c r="D205" s="136" t="s">
        <v>110</v>
      </c>
      <c r="E205" s="137" t="s">
        <v>252</v>
      </c>
      <c r="F205" s="138" t="s">
        <v>253</v>
      </c>
      <c r="G205" s="139" t="s">
        <v>113</v>
      </c>
      <c r="H205" s="140">
        <v>6.62</v>
      </c>
      <c r="I205" s="140"/>
      <c r="J205" s="140"/>
      <c r="K205" s="141"/>
      <c r="L205" s="29"/>
      <c r="M205" s="142" t="s">
        <v>1</v>
      </c>
      <c r="N205" s="143" t="s">
        <v>37</v>
      </c>
      <c r="O205" s="144">
        <v>1.026E-2</v>
      </c>
      <c r="P205" s="144">
        <f>O205*H205</f>
        <v>6.7921200000000001E-2</v>
      </c>
      <c r="Q205" s="144">
        <v>2.3099999999999999E-2</v>
      </c>
      <c r="R205" s="144">
        <f>Q205*H205</f>
        <v>0.152922</v>
      </c>
      <c r="S205" s="144">
        <v>0</v>
      </c>
      <c r="T205" s="145">
        <f>S205*H205</f>
        <v>0</v>
      </c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R205" s="146" t="s">
        <v>208</v>
      </c>
      <c r="AT205" s="146" t="s">
        <v>110</v>
      </c>
      <c r="AU205" s="146" t="s">
        <v>115</v>
      </c>
      <c r="AY205" s="16" t="s">
        <v>108</v>
      </c>
      <c r="BE205" s="147">
        <f>IF(N205="základná",J205,0)</f>
        <v>0</v>
      </c>
      <c r="BF205" s="147">
        <f>IF(N205="znížená",J205,0)</f>
        <v>0</v>
      </c>
      <c r="BG205" s="147">
        <f>IF(N205="zákl. prenesená",J205,0)</f>
        <v>0</v>
      </c>
      <c r="BH205" s="147">
        <f>IF(N205="zníž. prenesená",J205,0)</f>
        <v>0</v>
      </c>
      <c r="BI205" s="147">
        <f>IF(N205="nulová",J205,0)</f>
        <v>0</v>
      </c>
      <c r="BJ205" s="16" t="s">
        <v>115</v>
      </c>
      <c r="BK205" s="147">
        <f>ROUND(I205*H205,2)</f>
        <v>0</v>
      </c>
      <c r="BL205" s="16" t="s">
        <v>208</v>
      </c>
      <c r="BM205" s="146" t="s">
        <v>254</v>
      </c>
    </row>
    <row r="206" spans="1:65" s="13" customFormat="1">
      <c r="B206" s="148"/>
      <c r="D206" s="149" t="s">
        <v>117</v>
      </c>
      <c r="E206" s="150" t="s">
        <v>1</v>
      </c>
      <c r="F206" s="151" t="s">
        <v>255</v>
      </c>
      <c r="H206" s="152">
        <v>2.3012000000000001</v>
      </c>
      <c r="L206" s="148"/>
      <c r="M206" s="153"/>
      <c r="N206" s="154"/>
      <c r="O206" s="154"/>
      <c r="P206" s="154"/>
      <c r="Q206" s="154"/>
      <c r="R206" s="154"/>
      <c r="S206" s="154"/>
      <c r="T206" s="155"/>
      <c r="AT206" s="150" t="s">
        <v>117</v>
      </c>
      <c r="AU206" s="150" t="s">
        <v>115</v>
      </c>
      <c r="AV206" s="13" t="s">
        <v>115</v>
      </c>
      <c r="AW206" s="13" t="s">
        <v>29</v>
      </c>
      <c r="AX206" s="13" t="s">
        <v>71</v>
      </c>
      <c r="AY206" s="150" t="s">
        <v>108</v>
      </c>
    </row>
    <row r="207" spans="1:65" s="13" customFormat="1">
      <c r="B207" s="148"/>
      <c r="D207" s="149" t="s">
        <v>117</v>
      </c>
      <c r="E207" s="150" t="s">
        <v>1</v>
      </c>
      <c r="F207" s="151" t="s">
        <v>256</v>
      </c>
      <c r="H207" s="152">
        <v>2.3012000000000001</v>
      </c>
      <c r="L207" s="148"/>
      <c r="M207" s="153"/>
      <c r="N207" s="154"/>
      <c r="O207" s="154"/>
      <c r="P207" s="154"/>
      <c r="Q207" s="154"/>
      <c r="R207" s="154"/>
      <c r="S207" s="154"/>
      <c r="T207" s="155"/>
      <c r="AT207" s="150" t="s">
        <v>117</v>
      </c>
      <c r="AU207" s="150" t="s">
        <v>115</v>
      </c>
      <c r="AV207" s="13" t="s">
        <v>115</v>
      </c>
      <c r="AW207" s="13" t="s">
        <v>29</v>
      </c>
      <c r="AX207" s="13" t="s">
        <v>71</v>
      </c>
      <c r="AY207" s="150" t="s">
        <v>108</v>
      </c>
    </row>
    <row r="208" spans="1:65" s="13" customFormat="1">
      <c r="B208" s="148"/>
      <c r="D208" s="149" t="s">
        <v>117</v>
      </c>
      <c r="E208" s="150" t="s">
        <v>1</v>
      </c>
      <c r="F208" s="151" t="s">
        <v>257</v>
      </c>
      <c r="H208" s="152">
        <v>2.0152000000000001</v>
      </c>
      <c r="L208" s="148"/>
      <c r="M208" s="153"/>
      <c r="N208" s="154"/>
      <c r="O208" s="154"/>
      <c r="P208" s="154"/>
      <c r="Q208" s="154"/>
      <c r="R208" s="154"/>
      <c r="S208" s="154"/>
      <c r="T208" s="155"/>
      <c r="AT208" s="150" t="s">
        <v>117</v>
      </c>
      <c r="AU208" s="150" t="s">
        <v>115</v>
      </c>
      <c r="AV208" s="13" t="s">
        <v>115</v>
      </c>
      <c r="AW208" s="13" t="s">
        <v>29</v>
      </c>
      <c r="AX208" s="13" t="s">
        <v>71</v>
      </c>
      <c r="AY208" s="150" t="s">
        <v>108</v>
      </c>
    </row>
    <row r="209" spans="1:65" s="14" customFormat="1">
      <c r="B209" s="156"/>
      <c r="D209" s="149" t="s">
        <v>117</v>
      </c>
      <c r="E209" s="157" t="s">
        <v>1</v>
      </c>
      <c r="F209" s="158" t="s">
        <v>121</v>
      </c>
      <c r="H209" s="159">
        <v>6.6176000000000004</v>
      </c>
      <c r="L209" s="156"/>
      <c r="M209" s="160"/>
      <c r="N209" s="161"/>
      <c r="O209" s="161"/>
      <c r="P209" s="161"/>
      <c r="Q209" s="161"/>
      <c r="R209" s="161"/>
      <c r="S209" s="161"/>
      <c r="T209" s="162"/>
      <c r="AT209" s="157" t="s">
        <v>117</v>
      </c>
      <c r="AU209" s="157" t="s">
        <v>115</v>
      </c>
      <c r="AV209" s="14" t="s">
        <v>114</v>
      </c>
      <c r="AW209" s="14" t="s">
        <v>29</v>
      </c>
      <c r="AX209" s="14" t="s">
        <v>76</v>
      </c>
      <c r="AY209" s="157" t="s">
        <v>108</v>
      </c>
    </row>
    <row r="210" spans="1:65" s="2" customFormat="1" ht="24" customHeight="1">
      <c r="A210" s="28"/>
      <c r="B210" s="135"/>
      <c r="C210" s="136" t="s">
        <v>258</v>
      </c>
      <c r="D210" s="136" t="s">
        <v>110</v>
      </c>
      <c r="E210" s="137" t="s">
        <v>259</v>
      </c>
      <c r="F210" s="138" t="s">
        <v>260</v>
      </c>
      <c r="G210" s="139" t="s">
        <v>140</v>
      </c>
      <c r="H210" s="140">
        <v>3.93</v>
      </c>
      <c r="I210" s="140"/>
      <c r="J210" s="140"/>
      <c r="K210" s="141"/>
      <c r="L210" s="29"/>
      <c r="M210" s="142" t="s">
        <v>1</v>
      </c>
      <c r="N210" s="143" t="s">
        <v>37</v>
      </c>
      <c r="O210" s="144">
        <v>1.7130000000000001</v>
      </c>
      <c r="P210" s="144">
        <f>O210*H210</f>
        <v>6.7320900000000004</v>
      </c>
      <c r="Q210" s="144">
        <v>0</v>
      </c>
      <c r="R210" s="144">
        <f>Q210*H210</f>
        <v>0</v>
      </c>
      <c r="S210" s="144">
        <v>0</v>
      </c>
      <c r="T210" s="145">
        <f>S210*H210</f>
        <v>0</v>
      </c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R210" s="146" t="s">
        <v>208</v>
      </c>
      <c r="AT210" s="146" t="s">
        <v>110</v>
      </c>
      <c r="AU210" s="146" t="s">
        <v>115</v>
      </c>
      <c r="AY210" s="16" t="s">
        <v>108</v>
      </c>
      <c r="BE210" s="147">
        <f>IF(N210="základná",J210,0)</f>
        <v>0</v>
      </c>
      <c r="BF210" s="147">
        <f>IF(N210="znížená",J210,0)</f>
        <v>0</v>
      </c>
      <c r="BG210" s="147">
        <f>IF(N210="zákl. prenesená",J210,0)</f>
        <v>0</v>
      </c>
      <c r="BH210" s="147">
        <f>IF(N210="zníž. prenesená",J210,0)</f>
        <v>0</v>
      </c>
      <c r="BI210" s="147">
        <f>IF(N210="nulová",J210,0)</f>
        <v>0</v>
      </c>
      <c r="BJ210" s="16" t="s">
        <v>115</v>
      </c>
      <c r="BK210" s="147">
        <f>ROUND(I210*H210,2)</f>
        <v>0</v>
      </c>
      <c r="BL210" s="16" t="s">
        <v>208</v>
      </c>
      <c r="BM210" s="146" t="s">
        <v>261</v>
      </c>
    </row>
    <row r="211" spans="1:65" s="12" customFormat="1" ht="22.9" customHeight="1">
      <c r="B211" s="123"/>
      <c r="D211" s="124" t="s">
        <v>70</v>
      </c>
      <c r="E211" s="133" t="s">
        <v>262</v>
      </c>
      <c r="F211" s="133" t="s">
        <v>263</v>
      </c>
      <c r="J211" s="134"/>
      <c r="L211" s="123"/>
      <c r="M211" s="127"/>
      <c r="N211" s="128"/>
      <c r="O211" s="128"/>
      <c r="P211" s="129">
        <f>SUM(P212:P228)</f>
        <v>66.643555800000001</v>
      </c>
      <c r="Q211" s="128"/>
      <c r="R211" s="129">
        <f>SUM(R212:R228)</f>
        <v>0.48513529999999999</v>
      </c>
      <c r="S211" s="128"/>
      <c r="T211" s="130">
        <f>SUM(T212:T228)</f>
        <v>0</v>
      </c>
      <c r="AR211" s="124" t="s">
        <v>115</v>
      </c>
      <c r="AT211" s="131" t="s">
        <v>70</v>
      </c>
      <c r="AU211" s="131" t="s">
        <v>76</v>
      </c>
      <c r="AY211" s="124" t="s">
        <v>108</v>
      </c>
      <c r="BK211" s="132">
        <f>SUM(BK212:BK228)</f>
        <v>0</v>
      </c>
    </row>
    <row r="212" spans="1:65" s="2" customFormat="1" ht="24" customHeight="1">
      <c r="A212" s="28"/>
      <c r="B212" s="135"/>
      <c r="C212" s="136" t="s">
        <v>264</v>
      </c>
      <c r="D212" s="136" t="s">
        <v>110</v>
      </c>
      <c r="E212" s="137" t="s">
        <v>265</v>
      </c>
      <c r="F212" s="138" t="s">
        <v>266</v>
      </c>
      <c r="G212" s="139" t="s">
        <v>161</v>
      </c>
      <c r="H212" s="140">
        <v>87.47</v>
      </c>
      <c r="I212" s="140"/>
      <c r="J212" s="140"/>
      <c r="K212" s="141"/>
      <c r="L212" s="29"/>
      <c r="M212" s="142" t="s">
        <v>1</v>
      </c>
      <c r="N212" s="143" t="s">
        <v>37</v>
      </c>
      <c r="O212" s="144">
        <v>0.60687999999999998</v>
      </c>
      <c r="P212" s="144">
        <f>O212*H212</f>
        <v>53.0837936</v>
      </c>
      <c r="Q212" s="144">
        <v>5.11E-3</v>
      </c>
      <c r="R212" s="144">
        <f>Q212*H212</f>
        <v>0.44697169999999997</v>
      </c>
      <c r="S212" s="144">
        <v>0</v>
      </c>
      <c r="T212" s="145">
        <f>S212*H212</f>
        <v>0</v>
      </c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R212" s="146" t="s">
        <v>208</v>
      </c>
      <c r="AT212" s="146" t="s">
        <v>110</v>
      </c>
      <c r="AU212" s="146" t="s">
        <v>115</v>
      </c>
      <c r="AY212" s="16" t="s">
        <v>108</v>
      </c>
      <c r="BE212" s="147">
        <f>IF(N212="základná",J212,0)</f>
        <v>0</v>
      </c>
      <c r="BF212" s="147">
        <f>IF(N212="znížená",J212,0)</f>
        <v>0</v>
      </c>
      <c r="BG212" s="147">
        <f>IF(N212="zákl. prenesená",J212,0)</f>
        <v>0</v>
      </c>
      <c r="BH212" s="147">
        <f>IF(N212="zníž. prenesená",J212,0)</f>
        <v>0</v>
      </c>
      <c r="BI212" s="147">
        <f>IF(N212="nulová",J212,0)</f>
        <v>0</v>
      </c>
      <c r="BJ212" s="16" t="s">
        <v>115</v>
      </c>
      <c r="BK212" s="147">
        <f>ROUND(I212*H212,2)</f>
        <v>0</v>
      </c>
      <c r="BL212" s="16" t="s">
        <v>208</v>
      </c>
      <c r="BM212" s="146" t="s">
        <v>267</v>
      </c>
    </row>
    <row r="213" spans="1:65" s="13" customFormat="1">
      <c r="B213" s="148"/>
      <c r="D213" s="149" t="s">
        <v>117</v>
      </c>
      <c r="E213" s="150" t="s">
        <v>1</v>
      </c>
      <c r="F213" s="151" t="s">
        <v>268</v>
      </c>
      <c r="H213" s="152">
        <v>31.1</v>
      </c>
      <c r="L213" s="148"/>
      <c r="M213" s="153"/>
      <c r="N213" s="154"/>
      <c r="O213" s="154"/>
      <c r="P213" s="154"/>
      <c r="Q213" s="154"/>
      <c r="R213" s="154"/>
      <c r="S213" s="154"/>
      <c r="T213" s="155"/>
      <c r="AT213" s="150" t="s">
        <v>117</v>
      </c>
      <c r="AU213" s="150" t="s">
        <v>115</v>
      </c>
      <c r="AV213" s="13" t="s">
        <v>115</v>
      </c>
      <c r="AW213" s="13" t="s">
        <v>29</v>
      </c>
      <c r="AX213" s="13" t="s">
        <v>71</v>
      </c>
      <c r="AY213" s="150" t="s">
        <v>108</v>
      </c>
    </row>
    <row r="214" spans="1:65" s="13" customFormat="1">
      <c r="B214" s="148"/>
      <c r="D214" s="149" t="s">
        <v>117</v>
      </c>
      <c r="E214" s="150" t="s">
        <v>1</v>
      </c>
      <c r="F214" s="151" t="s">
        <v>269</v>
      </c>
      <c r="H214" s="152">
        <v>31.1</v>
      </c>
      <c r="L214" s="148"/>
      <c r="M214" s="153"/>
      <c r="N214" s="154"/>
      <c r="O214" s="154"/>
      <c r="P214" s="154"/>
      <c r="Q214" s="154"/>
      <c r="R214" s="154"/>
      <c r="S214" s="154"/>
      <c r="T214" s="155"/>
      <c r="AT214" s="150" t="s">
        <v>117</v>
      </c>
      <c r="AU214" s="150" t="s">
        <v>115</v>
      </c>
      <c r="AV214" s="13" t="s">
        <v>115</v>
      </c>
      <c r="AW214" s="13" t="s">
        <v>29</v>
      </c>
      <c r="AX214" s="13" t="s">
        <v>71</v>
      </c>
      <c r="AY214" s="150" t="s">
        <v>108</v>
      </c>
    </row>
    <row r="215" spans="1:65" s="13" customFormat="1">
      <c r="B215" s="148"/>
      <c r="D215" s="149" t="s">
        <v>117</v>
      </c>
      <c r="E215" s="150" t="s">
        <v>1</v>
      </c>
      <c r="F215" s="151" t="s">
        <v>270</v>
      </c>
      <c r="H215" s="152">
        <v>25.27</v>
      </c>
      <c r="L215" s="148"/>
      <c r="M215" s="153"/>
      <c r="N215" s="154"/>
      <c r="O215" s="154"/>
      <c r="P215" s="154"/>
      <c r="Q215" s="154"/>
      <c r="R215" s="154"/>
      <c r="S215" s="154"/>
      <c r="T215" s="155"/>
      <c r="AT215" s="150" t="s">
        <v>117</v>
      </c>
      <c r="AU215" s="150" t="s">
        <v>115</v>
      </c>
      <c r="AV215" s="13" t="s">
        <v>115</v>
      </c>
      <c r="AW215" s="13" t="s">
        <v>29</v>
      </c>
      <c r="AX215" s="13" t="s">
        <v>71</v>
      </c>
      <c r="AY215" s="150" t="s">
        <v>108</v>
      </c>
    </row>
    <row r="216" spans="1:65" s="14" customFormat="1">
      <c r="B216" s="156"/>
      <c r="D216" s="149" t="s">
        <v>117</v>
      </c>
      <c r="E216" s="157" t="s">
        <v>1</v>
      </c>
      <c r="F216" s="158" t="s">
        <v>121</v>
      </c>
      <c r="H216" s="159">
        <v>87.47</v>
      </c>
      <c r="L216" s="156"/>
      <c r="M216" s="160"/>
      <c r="N216" s="161"/>
      <c r="O216" s="161"/>
      <c r="P216" s="161"/>
      <c r="Q216" s="161"/>
      <c r="R216" s="161"/>
      <c r="S216" s="161"/>
      <c r="T216" s="162"/>
      <c r="AT216" s="157" t="s">
        <v>117</v>
      </c>
      <c r="AU216" s="157" t="s">
        <v>115</v>
      </c>
      <c r="AV216" s="14" t="s">
        <v>114</v>
      </c>
      <c r="AW216" s="14" t="s">
        <v>29</v>
      </c>
      <c r="AX216" s="14" t="s">
        <v>76</v>
      </c>
      <c r="AY216" s="157" t="s">
        <v>108</v>
      </c>
    </row>
    <row r="217" spans="1:65" s="2" customFormat="1" ht="24" customHeight="1">
      <c r="A217" s="28"/>
      <c r="B217" s="135"/>
      <c r="C217" s="136" t="s">
        <v>271</v>
      </c>
      <c r="D217" s="136" t="s">
        <v>110</v>
      </c>
      <c r="E217" s="137" t="s">
        <v>272</v>
      </c>
      <c r="F217" s="138" t="s">
        <v>273</v>
      </c>
      <c r="G217" s="139" t="s">
        <v>211</v>
      </c>
      <c r="H217" s="140">
        <v>27.3</v>
      </c>
      <c r="I217" s="140"/>
      <c r="J217" s="140"/>
      <c r="K217" s="141"/>
      <c r="L217" s="29"/>
      <c r="M217" s="142" t="s">
        <v>1</v>
      </c>
      <c r="N217" s="143" t="s">
        <v>37</v>
      </c>
      <c r="O217" s="144">
        <v>0.10045999999999999</v>
      </c>
      <c r="P217" s="144">
        <f>O217*H217</f>
        <v>2.7425579999999998</v>
      </c>
      <c r="Q217" s="144">
        <v>4.4000000000000002E-4</v>
      </c>
      <c r="R217" s="144">
        <f>Q217*H217</f>
        <v>1.2012E-2</v>
      </c>
      <c r="S217" s="144">
        <v>0</v>
      </c>
      <c r="T217" s="145">
        <f>S217*H217</f>
        <v>0</v>
      </c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R217" s="146" t="s">
        <v>208</v>
      </c>
      <c r="AT217" s="146" t="s">
        <v>110</v>
      </c>
      <c r="AU217" s="146" t="s">
        <v>115</v>
      </c>
      <c r="AY217" s="16" t="s">
        <v>108</v>
      </c>
      <c r="BE217" s="147">
        <f>IF(N217="základná",J217,0)</f>
        <v>0</v>
      </c>
      <c r="BF217" s="147">
        <f>IF(N217="znížená",J217,0)</f>
        <v>0</v>
      </c>
      <c r="BG217" s="147">
        <f>IF(N217="zákl. prenesená",J217,0)</f>
        <v>0</v>
      </c>
      <c r="BH217" s="147">
        <f>IF(N217="zníž. prenesená",J217,0)</f>
        <v>0</v>
      </c>
      <c r="BI217" s="147">
        <f>IF(N217="nulová",J217,0)</f>
        <v>0</v>
      </c>
      <c r="BJ217" s="16" t="s">
        <v>115</v>
      </c>
      <c r="BK217" s="147">
        <f>ROUND(I217*H217,2)</f>
        <v>0</v>
      </c>
      <c r="BL217" s="16" t="s">
        <v>208</v>
      </c>
      <c r="BM217" s="146" t="s">
        <v>274</v>
      </c>
    </row>
    <row r="218" spans="1:65" s="13" customFormat="1">
      <c r="B218" s="148"/>
      <c r="D218" s="149" t="s">
        <v>117</v>
      </c>
      <c r="E218" s="150" t="s">
        <v>1</v>
      </c>
      <c r="F218" s="151" t="s">
        <v>275</v>
      </c>
      <c r="H218" s="152">
        <v>10.1</v>
      </c>
      <c r="L218" s="148"/>
      <c r="M218" s="153"/>
      <c r="N218" s="154"/>
      <c r="O218" s="154"/>
      <c r="P218" s="154"/>
      <c r="Q218" s="154"/>
      <c r="R218" s="154"/>
      <c r="S218" s="154"/>
      <c r="T218" s="155"/>
      <c r="AT218" s="150" t="s">
        <v>117</v>
      </c>
      <c r="AU218" s="150" t="s">
        <v>115</v>
      </c>
      <c r="AV218" s="13" t="s">
        <v>115</v>
      </c>
      <c r="AW218" s="13" t="s">
        <v>29</v>
      </c>
      <c r="AX218" s="13" t="s">
        <v>71</v>
      </c>
      <c r="AY218" s="150" t="s">
        <v>108</v>
      </c>
    </row>
    <row r="219" spans="1:65" s="13" customFormat="1">
      <c r="B219" s="148"/>
      <c r="D219" s="149" t="s">
        <v>117</v>
      </c>
      <c r="E219" s="150" t="s">
        <v>1</v>
      </c>
      <c r="F219" s="151" t="s">
        <v>276</v>
      </c>
      <c r="H219" s="152">
        <v>10.1</v>
      </c>
      <c r="L219" s="148"/>
      <c r="M219" s="153"/>
      <c r="N219" s="154"/>
      <c r="O219" s="154"/>
      <c r="P219" s="154"/>
      <c r="Q219" s="154"/>
      <c r="R219" s="154"/>
      <c r="S219" s="154"/>
      <c r="T219" s="155"/>
      <c r="AT219" s="150" t="s">
        <v>117</v>
      </c>
      <c r="AU219" s="150" t="s">
        <v>115</v>
      </c>
      <c r="AV219" s="13" t="s">
        <v>115</v>
      </c>
      <c r="AW219" s="13" t="s">
        <v>29</v>
      </c>
      <c r="AX219" s="13" t="s">
        <v>71</v>
      </c>
      <c r="AY219" s="150" t="s">
        <v>108</v>
      </c>
    </row>
    <row r="220" spans="1:65" s="13" customFormat="1">
      <c r="B220" s="148"/>
      <c r="D220" s="149" t="s">
        <v>117</v>
      </c>
      <c r="E220" s="150" t="s">
        <v>1</v>
      </c>
      <c r="F220" s="151" t="s">
        <v>277</v>
      </c>
      <c r="H220" s="152">
        <v>7.1</v>
      </c>
      <c r="L220" s="148"/>
      <c r="M220" s="153"/>
      <c r="N220" s="154"/>
      <c r="O220" s="154"/>
      <c r="P220" s="154"/>
      <c r="Q220" s="154"/>
      <c r="R220" s="154"/>
      <c r="S220" s="154"/>
      <c r="T220" s="155"/>
      <c r="AT220" s="150" t="s">
        <v>117</v>
      </c>
      <c r="AU220" s="150" t="s">
        <v>115</v>
      </c>
      <c r="AV220" s="13" t="s">
        <v>115</v>
      </c>
      <c r="AW220" s="13" t="s">
        <v>29</v>
      </c>
      <c r="AX220" s="13" t="s">
        <v>71</v>
      </c>
      <c r="AY220" s="150" t="s">
        <v>108</v>
      </c>
    </row>
    <row r="221" spans="1:65" s="14" customFormat="1">
      <c r="B221" s="156"/>
      <c r="D221" s="149" t="s">
        <v>117</v>
      </c>
      <c r="E221" s="157" t="s">
        <v>1</v>
      </c>
      <c r="F221" s="158" t="s">
        <v>121</v>
      </c>
      <c r="H221" s="159">
        <v>27.3</v>
      </c>
      <c r="L221" s="156"/>
      <c r="M221" s="160"/>
      <c r="N221" s="161"/>
      <c r="O221" s="161"/>
      <c r="P221" s="161"/>
      <c r="Q221" s="161"/>
      <c r="R221" s="161"/>
      <c r="S221" s="161"/>
      <c r="T221" s="162"/>
      <c r="AT221" s="157" t="s">
        <v>117</v>
      </c>
      <c r="AU221" s="157" t="s">
        <v>115</v>
      </c>
      <c r="AV221" s="14" t="s">
        <v>114</v>
      </c>
      <c r="AW221" s="14" t="s">
        <v>29</v>
      </c>
      <c r="AX221" s="14" t="s">
        <v>76</v>
      </c>
      <c r="AY221" s="157" t="s">
        <v>108</v>
      </c>
    </row>
    <row r="222" spans="1:65" s="2" customFormat="1" ht="24" customHeight="1">
      <c r="A222" s="28"/>
      <c r="B222" s="135"/>
      <c r="C222" s="136" t="s">
        <v>278</v>
      </c>
      <c r="D222" s="136" t="s">
        <v>110</v>
      </c>
      <c r="E222" s="137" t="s">
        <v>279</v>
      </c>
      <c r="F222" s="138" t="s">
        <v>280</v>
      </c>
      <c r="G222" s="139" t="s">
        <v>211</v>
      </c>
      <c r="H222" s="140">
        <v>47.44</v>
      </c>
      <c r="I222" s="140"/>
      <c r="J222" s="140"/>
      <c r="K222" s="141"/>
      <c r="L222" s="29"/>
      <c r="M222" s="142" t="s">
        <v>1</v>
      </c>
      <c r="N222" s="143" t="s">
        <v>37</v>
      </c>
      <c r="O222" s="144">
        <v>0.10036</v>
      </c>
      <c r="P222" s="144">
        <f>O222*H222</f>
        <v>4.7610783999999997</v>
      </c>
      <c r="Q222" s="144">
        <v>3.3E-4</v>
      </c>
      <c r="R222" s="144">
        <f>Q222*H222</f>
        <v>1.5655199999999998E-2</v>
      </c>
      <c r="S222" s="144">
        <v>0</v>
      </c>
      <c r="T222" s="145">
        <f>S222*H222</f>
        <v>0</v>
      </c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R222" s="146" t="s">
        <v>208</v>
      </c>
      <c r="AT222" s="146" t="s">
        <v>110</v>
      </c>
      <c r="AU222" s="146" t="s">
        <v>115</v>
      </c>
      <c r="AY222" s="16" t="s">
        <v>108</v>
      </c>
      <c r="BE222" s="147">
        <f>IF(N222="základná",J222,0)</f>
        <v>0</v>
      </c>
      <c r="BF222" s="147">
        <f>IF(N222="znížená",J222,0)</f>
        <v>0</v>
      </c>
      <c r="BG222" s="147">
        <f>IF(N222="zákl. prenesená",J222,0)</f>
        <v>0</v>
      </c>
      <c r="BH222" s="147">
        <f>IF(N222="zníž. prenesená",J222,0)</f>
        <v>0</v>
      </c>
      <c r="BI222" s="147">
        <f>IF(N222="nulová",J222,0)</f>
        <v>0</v>
      </c>
      <c r="BJ222" s="16" t="s">
        <v>115</v>
      </c>
      <c r="BK222" s="147">
        <f>ROUND(I222*H222,2)</f>
        <v>0</v>
      </c>
      <c r="BL222" s="16" t="s">
        <v>208</v>
      </c>
      <c r="BM222" s="146" t="s">
        <v>281</v>
      </c>
    </row>
    <row r="223" spans="1:65" s="13" customFormat="1">
      <c r="B223" s="148"/>
      <c r="D223" s="149" t="s">
        <v>117</v>
      </c>
      <c r="E223" s="150" t="s">
        <v>1</v>
      </c>
      <c r="F223" s="151" t="s">
        <v>282</v>
      </c>
      <c r="H223" s="152">
        <v>16.48</v>
      </c>
      <c r="L223" s="148"/>
      <c r="M223" s="153"/>
      <c r="N223" s="154"/>
      <c r="O223" s="154"/>
      <c r="P223" s="154"/>
      <c r="Q223" s="154"/>
      <c r="R223" s="154"/>
      <c r="S223" s="154"/>
      <c r="T223" s="155"/>
      <c r="AT223" s="150" t="s">
        <v>117</v>
      </c>
      <c r="AU223" s="150" t="s">
        <v>115</v>
      </c>
      <c r="AV223" s="13" t="s">
        <v>115</v>
      </c>
      <c r="AW223" s="13" t="s">
        <v>29</v>
      </c>
      <c r="AX223" s="13" t="s">
        <v>71</v>
      </c>
      <c r="AY223" s="150" t="s">
        <v>108</v>
      </c>
    </row>
    <row r="224" spans="1:65" s="13" customFormat="1">
      <c r="B224" s="148"/>
      <c r="D224" s="149" t="s">
        <v>117</v>
      </c>
      <c r="E224" s="150" t="s">
        <v>1</v>
      </c>
      <c r="F224" s="151" t="s">
        <v>283</v>
      </c>
      <c r="H224" s="152">
        <v>16.48</v>
      </c>
      <c r="L224" s="148"/>
      <c r="M224" s="153"/>
      <c r="N224" s="154"/>
      <c r="O224" s="154"/>
      <c r="P224" s="154"/>
      <c r="Q224" s="154"/>
      <c r="R224" s="154"/>
      <c r="S224" s="154"/>
      <c r="T224" s="155"/>
      <c r="AT224" s="150" t="s">
        <v>117</v>
      </c>
      <c r="AU224" s="150" t="s">
        <v>115</v>
      </c>
      <c r="AV224" s="13" t="s">
        <v>115</v>
      </c>
      <c r="AW224" s="13" t="s">
        <v>29</v>
      </c>
      <c r="AX224" s="13" t="s">
        <v>71</v>
      </c>
      <c r="AY224" s="150" t="s">
        <v>108</v>
      </c>
    </row>
    <row r="225" spans="1:65" s="13" customFormat="1">
      <c r="B225" s="148"/>
      <c r="D225" s="149" t="s">
        <v>117</v>
      </c>
      <c r="E225" s="150" t="s">
        <v>1</v>
      </c>
      <c r="F225" s="151" t="s">
        <v>284</v>
      </c>
      <c r="H225" s="152">
        <v>14.48</v>
      </c>
      <c r="L225" s="148"/>
      <c r="M225" s="153"/>
      <c r="N225" s="154"/>
      <c r="O225" s="154"/>
      <c r="P225" s="154"/>
      <c r="Q225" s="154"/>
      <c r="R225" s="154"/>
      <c r="S225" s="154"/>
      <c r="T225" s="155"/>
      <c r="AT225" s="150" t="s">
        <v>117</v>
      </c>
      <c r="AU225" s="150" t="s">
        <v>115</v>
      </c>
      <c r="AV225" s="13" t="s">
        <v>115</v>
      </c>
      <c r="AW225" s="13" t="s">
        <v>29</v>
      </c>
      <c r="AX225" s="13" t="s">
        <v>71</v>
      </c>
      <c r="AY225" s="150" t="s">
        <v>108</v>
      </c>
    </row>
    <row r="226" spans="1:65" s="14" customFormat="1">
      <c r="B226" s="156"/>
      <c r="D226" s="149" t="s">
        <v>117</v>
      </c>
      <c r="E226" s="157" t="s">
        <v>1</v>
      </c>
      <c r="F226" s="158" t="s">
        <v>121</v>
      </c>
      <c r="H226" s="159">
        <v>47.44</v>
      </c>
      <c r="L226" s="156"/>
      <c r="M226" s="160"/>
      <c r="N226" s="161"/>
      <c r="O226" s="161"/>
      <c r="P226" s="161"/>
      <c r="Q226" s="161"/>
      <c r="R226" s="161"/>
      <c r="S226" s="161"/>
      <c r="T226" s="162"/>
      <c r="AT226" s="157" t="s">
        <v>117</v>
      </c>
      <c r="AU226" s="157" t="s">
        <v>115</v>
      </c>
      <c r="AV226" s="14" t="s">
        <v>114</v>
      </c>
      <c r="AW226" s="14" t="s">
        <v>29</v>
      </c>
      <c r="AX226" s="14" t="s">
        <v>76</v>
      </c>
      <c r="AY226" s="157" t="s">
        <v>108</v>
      </c>
    </row>
    <row r="227" spans="1:65" s="2" customFormat="1" ht="24" customHeight="1">
      <c r="A227" s="28"/>
      <c r="B227" s="135"/>
      <c r="C227" s="136" t="s">
        <v>285</v>
      </c>
      <c r="D227" s="136" t="s">
        <v>110</v>
      </c>
      <c r="E227" s="137" t="s">
        <v>286</v>
      </c>
      <c r="F227" s="138" t="s">
        <v>287</v>
      </c>
      <c r="G227" s="139" t="s">
        <v>161</v>
      </c>
      <c r="H227" s="140">
        <v>87.47</v>
      </c>
      <c r="I227" s="140"/>
      <c r="J227" s="140"/>
      <c r="K227" s="141"/>
      <c r="L227" s="29"/>
      <c r="M227" s="142" t="s">
        <v>1</v>
      </c>
      <c r="N227" s="143" t="s">
        <v>37</v>
      </c>
      <c r="O227" s="144">
        <v>4.4139999999999999E-2</v>
      </c>
      <c r="P227" s="144">
        <f>O227*H227</f>
        <v>3.8609258</v>
      </c>
      <c r="Q227" s="144">
        <v>1.2E-4</v>
      </c>
      <c r="R227" s="144">
        <f>Q227*H227</f>
        <v>1.0496399999999999E-2</v>
      </c>
      <c r="S227" s="144">
        <v>0</v>
      </c>
      <c r="T227" s="145">
        <f>S227*H227</f>
        <v>0</v>
      </c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R227" s="146" t="s">
        <v>208</v>
      </c>
      <c r="AT227" s="146" t="s">
        <v>110</v>
      </c>
      <c r="AU227" s="146" t="s">
        <v>115</v>
      </c>
      <c r="AY227" s="16" t="s">
        <v>108</v>
      </c>
      <c r="BE227" s="147">
        <f>IF(N227="základná",J227,0)</f>
        <v>0</v>
      </c>
      <c r="BF227" s="147">
        <f>IF(N227="znížená",J227,0)</f>
        <v>0</v>
      </c>
      <c r="BG227" s="147">
        <f>IF(N227="zákl. prenesená",J227,0)</f>
        <v>0</v>
      </c>
      <c r="BH227" s="147">
        <f>IF(N227="zníž. prenesená",J227,0)</f>
        <v>0</v>
      </c>
      <c r="BI227" s="147">
        <f>IF(N227="nulová",J227,0)</f>
        <v>0</v>
      </c>
      <c r="BJ227" s="16" t="s">
        <v>115</v>
      </c>
      <c r="BK227" s="147">
        <f>ROUND(I227*H227,2)</f>
        <v>0</v>
      </c>
      <c r="BL227" s="16" t="s">
        <v>208</v>
      </c>
      <c r="BM227" s="146" t="s">
        <v>288</v>
      </c>
    </row>
    <row r="228" spans="1:65" s="2" customFormat="1" ht="24" customHeight="1">
      <c r="A228" s="28"/>
      <c r="B228" s="135"/>
      <c r="C228" s="136" t="s">
        <v>289</v>
      </c>
      <c r="D228" s="136" t="s">
        <v>110</v>
      </c>
      <c r="E228" s="137" t="s">
        <v>290</v>
      </c>
      <c r="F228" s="138" t="s">
        <v>291</v>
      </c>
      <c r="G228" s="139" t="s">
        <v>140</v>
      </c>
      <c r="H228" s="140">
        <v>0.49</v>
      </c>
      <c r="I228" s="140"/>
      <c r="J228" s="140"/>
      <c r="K228" s="141"/>
      <c r="L228" s="29"/>
      <c r="M228" s="142" t="s">
        <v>1</v>
      </c>
      <c r="N228" s="143" t="s">
        <v>37</v>
      </c>
      <c r="O228" s="144">
        <v>4.4800000000000004</v>
      </c>
      <c r="P228" s="144">
        <f>O228*H228</f>
        <v>2.1952000000000003</v>
      </c>
      <c r="Q228" s="144">
        <v>0</v>
      </c>
      <c r="R228" s="144">
        <f>Q228*H228</f>
        <v>0</v>
      </c>
      <c r="S228" s="144">
        <v>0</v>
      </c>
      <c r="T228" s="145">
        <f>S228*H228</f>
        <v>0</v>
      </c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R228" s="146" t="s">
        <v>208</v>
      </c>
      <c r="AT228" s="146" t="s">
        <v>110</v>
      </c>
      <c r="AU228" s="146" t="s">
        <v>115</v>
      </c>
      <c r="AY228" s="16" t="s">
        <v>108</v>
      </c>
      <c r="BE228" s="147">
        <f>IF(N228="základná",J228,0)</f>
        <v>0</v>
      </c>
      <c r="BF228" s="147">
        <f>IF(N228="znížená",J228,0)</f>
        <v>0</v>
      </c>
      <c r="BG228" s="147">
        <f>IF(N228="zákl. prenesená",J228,0)</f>
        <v>0</v>
      </c>
      <c r="BH228" s="147">
        <f>IF(N228="zníž. prenesená",J228,0)</f>
        <v>0</v>
      </c>
      <c r="BI228" s="147">
        <f>IF(N228="nulová",J228,0)</f>
        <v>0</v>
      </c>
      <c r="BJ228" s="16" t="s">
        <v>115</v>
      </c>
      <c r="BK228" s="147">
        <f>ROUND(I228*H228,2)</f>
        <v>0</v>
      </c>
      <c r="BL228" s="16" t="s">
        <v>208</v>
      </c>
      <c r="BM228" s="146" t="s">
        <v>292</v>
      </c>
    </row>
    <row r="229" spans="1:65" s="12" customFormat="1" ht="22.9" customHeight="1">
      <c r="B229" s="123"/>
      <c r="D229" s="124" t="s">
        <v>70</v>
      </c>
      <c r="E229" s="133" t="s">
        <v>293</v>
      </c>
      <c r="F229" s="133" t="s">
        <v>294</v>
      </c>
      <c r="J229" s="134"/>
      <c r="L229" s="123"/>
      <c r="M229" s="127"/>
      <c r="N229" s="128"/>
      <c r="O229" s="128"/>
      <c r="P229" s="129">
        <f>SUM(P230:P239)</f>
        <v>15.289840000000002</v>
      </c>
      <c r="Q229" s="128"/>
      <c r="R229" s="129">
        <f>SUM(R230:R239)</f>
        <v>0</v>
      </c>
      <c r="S229" s="128"/>
      <c r="T229" s="130">
        <f>SUM(T230:T239)</f>
        <v>0</v>
      </c>
      <c r="AR229" s="124" t="s">
        <v>115</v>
      </c>
      <c r="AT229" s="131" t="s">
        <v>70</v>
      </c>
      <c r="AU229" s="131" t="s">
        <v>76</v>
      </c>
      <c r="AY229" s="124" t="s">
        <v>108</v>
      </c>
      <c r="BK229" s="132">
        <f>SUM(BK230:BK239)</f>
        <v>0</v>
      </c>
    </row>
    <row r="230" spans="1:65" s="2" customFormat="1" ht="24" customHeight="1">
      <c r="A230" s="28"/>
      <c r="B230" s="135"/>
      <c r="C230" s="136" t="s">
        <v>295</v>
      </c>
      <c r="D230" s="136" t="s">
        <v>110</v>
      </c>
      <c r="E230" s="137" t="s">
        <v>296</v>
      </c>
      <c r="F230" s="138" t="s">
        <v>297</v>
      </c>
      <c r="G230" s="139" t="s">
        <v>211</v>
      </c>
      <c r="H230" s="140">
        <v>70</v>
      </c>
      <c r="I230" s="140"/>
      <c r="J230" s="140"/>
      <c r="K230" s="141"/>
      <c r="L230" s="29"/>
      <c r="M230" s="142" t="s">
        <v>1</v>
      </c>
      <c r="N230" s="143" t="s">
        <v>37</v>
      </c>
      <c r="O230" s="144">
        <v>0.15028</v>
      </c>
      <c r="P230" s="144">
        <f>O230*H230</f>
        <v>10.519600000000001</v>
      </c>
      <c r="Q230" s="144">
        <v>0</v>
      </c>
      <c r="R230" s="144">
        <f>Q230*H230</f>
        <v>0</v>
      </c>
      <c r="S230" s="144">
        <v>0</v>
      </c>
      <c r="T230" s="145">
        <f>S230*H230</f>
        <v>0</v>
      </c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R230" s="146" t="s">
        <v>208</v>
      </c>
      <c r="AT230" s="146" t="s">
        <v>110</v>
      </c>
      <c r="AU230" s="146" t="s">
        <v>115</v>
      </c>
      <c r="AY230" s="16" t="s">
        <v>108</v>
      </c>
      <c r="BE230" s="147">
        <f>IF(N230="základná",J230,0)</f>
        <v>0</v>
      </c>
      <c r="BF230" s="147">
        <f>IF(N230="znížená",J230,0)</f>
        <v>0</v>
      </c>
      <c r="BG230" s="147">
        <f>IF(N230="zákl. prenesená",J230,0)</f>
        <v>0</v>
      </c>
      <c r="BH230" s="147">
        <f>IF(N230="zníž. prenesená",J230,0)</f>
        <v>0</v>
      </c>
      <c r="BI230" s="147">
        <f>IF(N230="nulová",J230,0)</f>
        <v>0</v>
      </c>
      <c r="BJ230" s="16" t="s">
        <v>115</v>
      </c>
      <c r="BK230" s="147">
        <f>ROUND(I230*H230,2)</f>
        <v>0</v>
      </c>
      <c r="BL230" s="16" t="s">
        <v>208</v>
      </c>
      <c r="BM230" s="146" t="s">
        <v>298</v>
      </c>
    </row>
    <row r="231" spans="1:65" s="13" customFormat="1">
      <c r="B231" s="148"/>
      <c r="D231" s="149" t="s">
        <v>117</v>
      </c>
      <c r="E231" s="150" t="s">
        <v>1</v>
      </c>
      <c r="F231" s="151" t="s">
        <v>299</v>
      </c>
      <c r="H231" s="152">
        <v>25</v>
      </c>
      <c r="L231" s="148"/>
      <c r="M231" s="153"/>
      <c r="N231" s="154"/>
      <c r="O231" s="154"/>
      <c r="P231" s="154"/>
      <c r="Q231" s="154"/>
      <c r="R231" s="154"/>
      <c r="S231" s="154"/>
      <c r="T231" s="155"/>
      <c r="AT231" s="150" t="s">
        <v>117</v>
      </c>
      <c r="AU231" s="150" t="s">
        <v>115</v>
      </c>
      <c r="AV231" s="13" t="s">
        <v>115</v>
      </c>
      <c r="AW231" s="13" t="s">
        <v>29</v>
      </c>
      <c r="AX231" s="13" t="s">
        <v>71</v>
      </c>
      <c r="AY231" s="150" t="s">
        <v>108</v>
      </c>
    </row>
    <row r="232" spans="1:65" s="13" customFormat="1">
      <c r="B232" s="148"/>
      <c r="D232" s="149" t="s">
        <v>117</v>
      </c>
      <c r="E232" s="150" t="s">
        <v>1</v>
      </c>
      <c r="F232" s="151" t="s">
        <v>300</v>
      </c>
      <c r="H232" s="152">
        <v>25</v>
      </c>
      <c r="L232" s="148"/>
      <c r="M232" s="153"/>
      <c r="N232" s="154"/>
      <c r="O232" s="154"/>
      <c r="P232" s="154"/>
      <c r="Q232" s="154"/>
      <c r="R232" s="154"/>
      <c r="S232" s="154"/>
      <c r="T232" s="155"/>
      <c r="AT232" s="150" t="s">
        <v>117</v>
      </c>
      <c r="AU232" s="150" t="s">
        <v>115</v>
      </c>
      <c r="AV232" s="13" t="s">
        <v>115</v>
      </c>
      <c r="AW232" s="13" t="s">
        <v>29</v>
      </c>
      <c r="AX232" s="13" t="s">
        <v>71</v>
      </c>
      <c r="AY232" s="150" t="s">
        <v>108</v>
      </c>
    </row>
    <row r="233" spans="1:65" s="13" customFormat="1">
      <c r="B233" s="148"/>
      <c r="D233" s="149" t="s">
        <v>117</v>
      </c>
      <c r="E233" s="150" t="s">
        <v>1</v>
      </c>
      <c r="F233" s="151" t="s">
        <v>301</v>
      </c>
      <c r="H233" s="152">
        <v>20</v>
      </c>
      <c r="L233" s="148"/>
      <c r="M233" s="153"/>
      <c r="N233" s="154"/>
      <c r="O233" s="154"/>
      <c r="P233" s="154"/>
      <c r="Q233" s="154"/>
      <c r="R233" s="154"/>
      <c r="S233" s="154"/>
      <c r="T233" s="155"/>
      <c r="AT233" s="150" t="s">
        <v>117</v>
      </c>
      <c r="AU233" s="150" t="s">
        <v>115</v>
      </c>
      <c r="AV233" s="13" t="s">
        <v>115</v>
      </c>
      <c r="AW233" s="13" t="s">
        <v>29</v>
      </c>
      <c r="AX233" s="13" t="s">
        <v>71</v>
      </c>
      <c r="AY233" s="150" t="s">
        <v>108</v>
      </c>
    </row>
    <row r="234" spans="1:65" s="14" customFormat="1">
      <c r="B234" s="156"/>
      <c r="D234" s="149" t="s">
        <v>117</v>
      </c>
      <c r="E234" s="157" t="s">
        <v>1</v>
      </c>
      <c r="F234" s="158" t="s">
        <v>121</v>
      </c>
      <c r="H234" s="159">
        <v>70</v>
      </c>
      <c r="L234" s="156"/>
      <c r="M234" s="160"/>
      <c r="N234" s="161"/>
      <c r="O234" s="161"/>
      <c r="P234" s="161"/>
      <c r="Q234" s="161"/>
      <c r="R234" s="161"/>
      <c r="S234" s="161"/>
      <c r="T234" s="162"/>
      <c r="AT234" s="157" t="s">
        <v>117</v>
      </c>
      <c r="AU234" s="157" t="s">
        <v>115</v>
      </c>
      <c r="AV234" s="14" t="s">
        <v>114</v>
      </c>
      <c r="AW234" s="14" t="s">
        <v>29</v>
      </c>
      <c r="AX234" s="14" t="s">
        <v>76</v>
      </c>
      <c r="AY234" s="157" t="s">
        <v>108</v>
      </c>
    </row>
    <row r="235" spans="1:65" s="2" customFormat="1" ht="16.5" customHeight="1">
      <c r="A235" s="28"/>
      <c r="B235" s="135"/>
      <c r="C235" s="163" t="s">
        <v>302</v>
      </c>
      <c r="D235" s="163" t="s">
        <v>194</v>
      </c>
      <c r="E235" s="164" t="s">
        <v>7</v>
      </c>
      <c r="F235" s="165" t="s">
        <v>303</v>
      </c>
      <c r="G235" s="166" t="s">
        <v>304</v>
      </c>
      <c r="H235" s="167">
        <v>3</v>
      </c>
      <c r="I235" s="167"/>
      <c r="J235" s="167"/>
      <c r="K235" s="168"/>
      <c r="L235" s="169"/>
      <c r="M235" s="170" t="s">
        <v>1</v>
      </c>
      <c r="N235" s="171" t="s">
        <v>37</v>
      </c>
      <c r="O235" s="144">
        <v>0</v>
      </c>
      <c r="P235" s="144">
        <f>O235*H235</f>
        <v>0</v>
      </c>
      <c r="Q235" s="144">
        <v>0</v>
      </c>
      <c r="R235" s="144">
        <f>Q235*H235</f>
        <v>0</v>
      </c>
      <c r="S235" s="144">
        <v>0</v>
      </c>
      <c r="T235" s="145">
        <f>S235*H235</f>
        <v>0</v>
      </c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R235" s="146" t="s">
        <v>216</v>
      </c>
      <c r="AT235" s="146" t="s">
        <v>194</v>
      </c>
      <c r="AU235" s="146" t="s">
        <v>115</v>
      </c>
      <c r="AY235" s="16" t="s">
        <v>108</v>
      </c>
      <c r="BE235" s="147">
        <f>IF(N235="základná",J235,0)</f>
        <v>0</v>
      </c>
      <c r="BF235" s="147">
        <f>IF(N235="znížená",J235,0)</f>
        <v>0</v>
      </c>
      <c r="BG235" s="147">
        <f>IF(N235="zákl. prenesená",J235,0)</f>
        <v>0</v>
      </c>
      <c r="BH235" s="147">
        <f>IF(N235="zníž. prenesená",J235,0)</f>
        <v>0</v>
      </c>
      <c r="BI235" s="147">
        <f>IF(N235="nulová",J235,0)</f>
        <v>0</v>
      </c>
      <c r="BJ235" s="16" t="s">
        <v>115</v>
      </c>
      <c r="BK235" s="147">
        <f>ROUND(I235*H235,2)</f>
        <v>0</v>
      </c>
      <c r="BL235" s="16" t="s">
        <v>208</v>
      </c>
      <c r="BM235" s="146" t="s">
        <v>305</v>
      </c>
    </row>
    <row r="236" spans="1:65" s="13" customFormat="1">
      <c r="B236" s="148"/>
      <c r="D236" s="149" t="s">
        <v>117</v>
      </c>
      <c r="F236" s="151" t="s">
        <v>306</v>
      </c>
      <c r="H236" s="152">
        <v>3</v>
      </c>
      <c r="L236" s="148"/>
      <c r="M236" s="153"/>
      <c r="N236" s="154"/>
      <c r="O236" s="154"/>
      <c r="P236" s="154"/>
      <c r="Q236" s="154"/>
      <c r="R236" s="154"/>
      <c r="S236" s="154"/>
      <c r="T236" s="155"/>
      <c r="AT236" s="150" t="s">
        <v>117</v>
      </c>
      <c r="AU236" s="150" t="s">
        <v>115</v>
      </c>
      <c r="AV236" s="13" t="s">
        <v>115</v>
      </c>
      <c r="AW236" s="13" t="s">
        <v>3</v>
      </c>
      <c r="AX236" s="13" t="s">
        <v>76</v>
      </c>
      <c r="AY236" s="150" t="s">
        <v>108</v>
      </c>
    </row>
    <row r="237" spans="1:65" s="2" customFormat="1" ht="16.5" customHeight="1">
      <c r="A237" s="28"/>
      <c r="B237" s="135"/>
      <c r="C237" s="136" t="s">
        <v>307</v>
      </c>
      <c r="D237" s="136" t="s">
        <v>110</v>
      </c>
      <c r="E237" s="137" t="s">
        <v>308</v>
      </c>
      <c r="F237" s="138" t="s">
        <v>309</v>
      </c>
      <c r="G237" s="139" t="s">
        <v>188</v>
      </c>
      <c r="H237" s="140">
        <v>3</v>
      </c>
      <c r="I237" s="140"/>
      <c r="J237" s="140"/>
      <c r="K237" s="141"/>
      <c r="L237" s="29"/>
      <c r="M237" s="142" t="s">
        <v>1</v>
      </c>
      <c r="N237" s="143" t="s">
        <v>37</v>
      </c>
      <c r="O237" s="144">
        <v>1.2047300000000001</v>
      </c>
      <c r="P237" s="144">
        <f>O237*H237</f>
        <v>3.6141900000000002</v>
      </c>
      <c r="Q237" s="144">
        <v>0</v>
      </c>
      <c r="R237" s="144">
        <f>Q237*H237</f>
        <v>0</v>
      </c>
      <c r="S237" s="144">
        <v>0</v>
      </c>
      <c r="T237" s="145">
        <f>S237*H237</f>
        <v>0</v>
      </c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R237" s="146" t="s">
        <v>208</v>
      </c>
      <c r="AT237" s="146" t="s">
        <v>110</v>
      </c>
      <c r="AU237" s="146" t="s">
        <v>115</v>
      </c>
      <c r="AY237" s="16" t="s">
        <v>108</v>
      </c>
      <c r="BE237" s="147">
        <f>IF(N237="základná",J237,0)</f>
        <v>0</v>
      </c>
      <c r="BF237" s="147">
        <f>IF(N237="znížená",J237,0)</f>
        <v>0</v>
      </c>
      <c r="BG237" s="147">
        <f>IF(N237="zákl. prenesená",J237,0)</f>
        <v>0</v>
      </c>
      <c r="BH237" s="147">
        <f>IF(N237="zníž. prenesená",J237,0)</f>
        <v>0</v>
      </c>
      <c r="BI237" s="147">
        <f>IF(N237="nulová",J237,0)</f>
        <v>0</v>
      </c>
      <c r="BJ237" s="16" t="s">
        <v>115</v>
      </c>
      <c r="BK237" s="147">
        <f>ROUND(I237*H237,2)</f>
        <v>0</v>
      </c>
      <c r="BL237" s="16" t="s">
        <v>208</v>
      </c>
      <c r="BM237" s="146" t="s">
        <v>310</v>
      </c>
    </row>
    <row r="238" spans="1:65" s="2" customFormat="1" ht="16.5" customHeight="1">
      <c r="A238" s="28"/>
      <c r="B238" s="135"/>
      <c r="C238" s="163" t="s">
        <v>216</v>
      </c>
      <c r="D238" s="163" t="s">
        <v>194</v>
      </c>
      <c r="E238" s="164" t="s">
        <v>311</v>
      </c>
      <c r="F238" s="165" t="s">
        <v>312</v>
      </c>
      <c r="G238" s="166" t="s">
        <v>188</v>
      </c>
      <c r="H238" s="167">
        <v>3</v>
      </c>
      <c r="I238" s="167"/>
      <c r="J238" s="167"/>
      <c r="K238" s="168"/>
      <c r="L238" s="169"/>
      <c r="M238" s="170" t="s">
        <v>1</v>
      </c>
      <c r="N238" s="171" t="s">
        <v>37</v>
      </c>
      <c r="O238" s="144">
        <v>0</v>
      </c>
      <c r="P238" s="144">
        <f>O238*H238</f>
        <v>0</v>
      </c>
      <c r="Q238" s="144">
        <v>0</v>
      </c>
      <c r="R238" s="144">
        <f>Q238*H238</f>
        <v>0</v>
      </c>
      <c r="S238" s="144">
        <v>0</v>
      </c>
      <c r="T238" s="145">
        <f>S238*H238</f>
        <v>0</v>
      </c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R238" s="146" t="s">
        <v>216</v>
      </c>
      <c r="AT238" s="146" t="s">
        <v>194</v>
      </c>
      <c r="AU238" s="146" t="s">
        <v>115</v>
      </c>
      <c r="AY238" s="16" t="s">
        <v>108</v>
      </c>
      <c r="BE238" s="147">
        <f>IF(N238="základná",J238,0)</f>
        <v>0</v>
      </c>
      <c r="BF238" s="147">
        <f>IF(N238="znížená",J238,0)</f>
        <v>0</v>
      </c>
      <c r="BG238" s="147">
        <f>IF(N238="zákl. prenesená",J238,0)</f>
        <v>0</v>
      </c>
      <c r="BH238" s="147">
        <f>IF(N238="zníž. prenesená",J238,0)</f>
        <v>0</v>
      </c>
      <c r="BI238" s="147">
        <f>IF(N238="nulová",J238,0)</f>
        <v>0</v>
      </c>
      <c r="BJ238" s="16" t="s">
        <v>115</v>
      </c>
      <c r="BK238" s="147">
        <f>ROUND(I238*H238,2)</f>
        <v>0</v>
      </c>
      <c r="BL238" s="16" t="s">
        <v>208</v>
      </c>
      <c r="BM238" s="146" t="s">
        <v>313</v>
      </c>
    </row>
    <row r="239" spans="1:65" s="2" customFormat="1" ht="24" customHeight="1">
      <c r="A239" s="28"/>
      <c r="B239" s="135"/>
      <c r="C239" s="136" t="s">
        <v>314</v>
      </c>
      <c r="D239" s="136" t="s">
        <v>110</v>
      </c>
      <c r="E239" s="137" t="s">
        <v>315</v>
      </c>
      <c r="F239" s="138" t="s">
        <v>316</v>
      </c>
      <c r="G239" s="139" t="s">
        <v>140</v>
      </c>
      <c r="H239" s="140">
        <v>0.35</v>
      </c>
      <c r="I239" s="140"/>
      <c r="J239" s="140"/>
      <c r="K239" s="141"/>
      <c r="L239" s="29"/>
      <c r="M239" s="142" t="s">
        <v>1</v>
      </c>
      <c r="N239" s="143" t="s">
        <v>37</v>
      </c>
      <c r="O239" s="144">
        <v>3.3029999999999999</v>
      </c>
      <c r="P239" s="144">
        <f>O239*H239</f>
        <v>1.1560499999999998</v>
      </c>
      <c r="Q239" s="144">
        <v>0</v>
      </c>
      <c r="R239" s="144">
        <f>Q239*H239</f>
        <v>0</v>
      </c>
      <c r="S239" s="144">
        <v>0</v>
      </c>
      <c r="T239" s="145">
        <f>S239*H239</f>
        <v>0</v>
      </c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R239" s="146" t="s">
        <v>208</v>
      </c>
      <c r="AT239" s="146" t="s">
        <v>110</v>
      </c>
      <c r="AU239" s="146" t="s">
        <v>115</v>
      </c>
      <c r="AY239" s="16" t="s">
        <v>108</v>
      </c>
      <c r="BE239" s="147">
        <f>IF(N239="základná",J239,0)</f>
        <v>0</v>
      </c>
      <c r="BF239" s="147">
        <f>IF(N239="znížená",J239,0)</f>
        <v>0</v>
      </c>
      <c r="BG239" s="147">
        <f>IF(N239="zákl. prenesená",J239,0)</f>
        <v>0</v>
      </c>
      <c r="BH239" s="147">
        <f>IF(N239="zníž. prenesená",J239,0)</f>
        <v>0</v>
      </c>
      <c r="BI239" s="147">
        <f>IF(N239="nulová",J239,0)</f>
        <v>0</v>
      </c>
      <c r="BJ239" s="16" t="s">
        <v>115</v>
      </c>
      <c r="BK239" s="147">
        <f>ROUND(I239*H239,2)</f>
        <v>0</v>
      </c>
      <c r="BL239" s="16" t="s">
        <v>208</v>
      </c>
      <c r="BM239" s="146" t="s">
        <v>317</v>
      </c>
    </row>
    <row r="240" spans="1:65" s="12" customFormat="1" ht="22.9" customHeight="1">
      <c r="B240" s="123"/>
      <c r="D240" s="124" t="s">
        <v>70</v>
      </c>
      <c r="E240" s="133" t="s">
        <v>318</v>
      </c>
      <c r="F240" s="133" t="s">
        <v>319</v>
      </c>
      <c r="J240" s="134"/>
      <c r="L240" s="123"/>
      <c r="M240" s="127"/>
      <c r="N240" s="128"/>
      <c r="O240" s="128"/>
      <c r="P240" s="129">
        <f>SUM(P241:P245)</f>
        <v>28.192110799999998</v>
      </c>
      <c r="Q240" s="128"/>
      <c r="R240" s="129">
        <f>SUM(R241:R245)</f>
        <v>4.9683200000000004E-2</v>
      </c>
      <c r="S240" s="128"/>
      <c r="T240" s="130">
        <f>SUM(T241:T245)</f>
        <v>0</v>
      </c>
      <c r="AR240" s="124" t="s">
        <v>115</v>
      </c>
      <c r="AT240" s="131" t="s">
        <v>70</v>
      </c>
      <c r="AU240" s="131" t="s">
        <v>76</v>
      </c>
      <c r="AY240" s="124" t="s">
        <v>108</v>
      </c>
      <c r="BK240" s="132">
        <f>SUM(BK241:BK245)</f>
        <v>0</v>
      </c>
    </row>
    <row r="241" spans="1:65" s="2" customFormat="1" ht="24" customHeight="1">
      <c r="A241" s="28"/>
      <c r="B241" s="135"/>
      <c r="C241" s="136" t="s">
        <v>11</v>
      </c>
      <c r="D241" s="136" t="s">
        <v>110</v>
      </c>
      <c r="E241" s="137" t="s">
        <v>320</v>
      </c>
      <c r="F241" s="138" t="s">
        <v>321</v>
      </c>
      <c r="G241" s="139" t="s">
        <v>161</v>
      </c>
      <c r="H241" s="140">
        <v>155.26</v>
      </c>
      <c r="I241" s="140"/>
      <c r="J241" s="140"/>
      <c r="K241" s="141"/>
      <c r="L241" s="29"/>
      <c r="M241" s="142" t="s">
        <v>1</v>
      </c>
      <c r="N241" s="143" t="s">
        <v>37</v>
      </c>
      <c r="O241" s="144">
        <v>0.18157999999999999</v>
      </c>
      <c r="P241" s="144">
        <f>O241*H241</f>
        <v>28.192110799999998</v>
      </c>
      <c r="Q241" s="144">
        <v>3.2000000000000003E-4</v>
      </c>
      <c r="R241" s="144">
        <f>Q241*H241</f>
        <v>4.9683200000000004E-2</v>
      </c>
      <c r="S241" s="144">
        <v>0</v>
      </c>
      <c r="T241" s="145">
        <f>S241*H241</f>
        <v>0</v>
      </c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R241" s="146" t="s">
        <v>208</v>
      </c>
      <c r="AT241" s="146" t="s">
        <v>110</v>
      </c>
      <c r="AU241" s="146" t="s">
        <v>115</v>
      </c>
      <c r="AY241" s="16" t="s">
        <v>108</v>
      </c>
      <c r="BE241" s="147">
        <f>IF(N241="základná",J241,0)</f>
        <v>0</v>
      </c>
      <c r="BF241" s="147">
        <f>IF(N241="znížená",J241,0)</f>
        <v>0</v>
      </c>
      <c r="BG241" s="147">
        <f>IF(N241="zákl. prenesená",J241,0)</f>
        <v>0</v>
      </c>
      <c r="BH241" s="147">
        <f>IF(N241="zníž. prenesená",J241,0)</f>
        <v>0</v>
      </c>
      <c r="BI241" s="147">
        <f>IF(N241="nulová",J241,0)</f>
        <v>0</v>
      </c>
      <c r="BJ241" s="16" t="s">
        <v>115</v>
      </c>
      <c r="BK241" s="147">
        <f>ROUND(I241*H241,2)</f>
        <v>0</v>
      </c>
      <c r="BL241" s="16" t="s">
        <v>208</v>
      </c>
      <c r="BM241" s="146" t="s">
        <v>322</v>
      </c>
    </row>
    <row r="242" spans="1:65" s="13" customFormat="1" ht="22.5">
      <c r="B242" s="148"/>
      <c r="D242" s="149" t="s">
        <v>117</v>
      </c>
      <c r="E242" s="150" t="s">
        <v>1</v>
      </c>
      <c r="F242" s="151" t="s">
        <v>323</v>
      </c>
      <c r="H242" s="152">
        <v>53.768000000000001</v>
      </c>
      <c r="L242" s="148"/>
      <c r="M242" s="153"/>
      <c r="N242" s="154"/>
      <c r="O242" s="154"/>
      <c r="P242" s="154"/>
      <c r="Q242" s="154"/>
      <c r="R242" s="154"/>
      <c r="S242" s="154"/>
      <c r="T242" s="155"/>
      <c r="AT242" s="150" t="s">
        <v>117</v>
      </c>
      <c r="AU242" s="150" t="s">
        <v>115</v>
      </c>
      <c r="AV242" s="13" t="s">
        <v>115</v>
      </c>
      <c r="AW242" s="13" t="s">
        <v>29</v>
      </c>
      <c r="AX242" s="13" t="s">
        <v>71</v>
      </c>
      <c r="AY242" s="150" t="s">
        <v>108</v>
      </c>
    </row>
    <row r="243" spans="1:65" s="13" customFormat="1" ht="22.5">
      <c r="B243" s="148"/>
      <c r="D243" s="149" t="s">
        <v>117</v>
      </c>
      <c r="E243" s="150" t="s">
        <v>1</v>
      </c>
      <c r="F243" s="151" t="s">
        <v>324</v>
      </c>
      <c r="H243" s="152">
        <v>53.768000000000001</v>
      </c>
      <c r="L243" s="148"/>
      <c r="M243" s="153"/>
      <c r="N243" s="154"/>
      <c r="O243" s="154"/>
      <c r="P243" s="154"/>
      <c r="Q243" s="154"/>
      <c r="R243" s="154"/>
      <c r="S243" s="154"/>
      <c r="T243" s="155"/>
      <c r="AT243" s="150" t="s">
        <v>117</v>
      </c>
      <c r="AU243" s="150" t="s">
        <v>115</v>
      </c>
      <c r="AV243" s="13" t="s">
        <v>115</v>
      </c>
      <c r="AW243" s="13" t="s">
        <v>29</v>
      </c>
      <c r="AX243" s="13" t="s">
        <v>71</v>
      </c>
      <c r="AY243" s="150" t="s">
        <v>108</v>
      </c>
    </row>
    <row r="244" spans="1:65" s="13" customFormat="1" ht="22.5">
      <c r="B244" s="148"/>
      <c r="D244" s="149" t="s">
        <v>117</v>
      </c>
      <c r="E244" s="150" t="s">
        <v>1</v>
      </c>
      <c r="F244" s="151" t="s">
        <v>325</v>
      </c>
      <c r="H244" s="152">
        <v>47.72</v>
      </c>
      <c r="L244" s="148"/>
      <c r="M244" s="153"/>
      <c r="N244" s="154"/>
      <c r="O244" s="154"/>
      <c r="P244" s="154"/>
      <c r="Q244" s="154"/>
      <c r="R244" s="154"/>
      <c r="S244" s="154"/>
      <c r="T244" s="155"/>
      <c r="AT244" s="150" t="s">
        <v>117</v>
      </c>
      <c r="AU244" s="150" t="s">
        <v>115</v>
      </c>
      <c r="AV244" s="13" t="s">
        <v>115</v>
      </c>
      <c r="AW244" s="13" t="s">
        <v>29</v>
      </c>
      <c r="AX244" s="13" t="s">
        <v>71</v>
      </c>
      <c r="AY244" s="150" t="s">
        <v>108</v>
      </c>
    </row>
    <row r="245" spans="1:65" s="14" customFormat="1">
      <c r="B245" s="156"/>
      <c r="D245" s="149" t="s">
        <v>117</v>
      </c>
      <c r="E245" s="157" t="s">
        <v>1</v>
      </c>
      <c r="F245" s="158" t="s">
        <v>121</v>
      </c>
      <c r="H245" s="159">
        <v>155.256</v>
      </c>
      <c r="L245" s="156"/>
      <c r="M245" s="160"/>
      <c r="N245" s="161"/>
      <c r="O245" s="161"/>
      <c r="P245" s="161"/>
      <c r="Q245" s="161"/>
      <c r="R245" s="161"/>
      <c r="S245" s="161"/>
      <c r="T245" s="162"/>
      <c r="AT245" s="157" t="s">
        <v>117</v>
      </c>
      <c r="AU245" s="157" t="s">
        <v>115</v>
      </c>
      <c r="AV245" s="14" t="s">
        <v>114</v>
      </c>
      <c r="AW245" s="14" t="s">
        <v>29</v>
      </c>
      <c r="AX245" s="14" t="s">
        <v>76</v>
      </c>
      <c r="AY245" s="157" t="s">
        <v>108</v>
      </c>
    </row>
    <row r="246" spans="1:65" s="12" customFormat="1" ht="25.9" customHeight="1">
      <c r="B246" s="123"/>
      <c r="D246" s="124" t="s">
        <v>70</v>
      </c>
      <c r="E246" s="125" t="s">
        <v>326</v>
      </c>
      <c r="F246" s="125" t="s">
        <v>327</v>
      </c>
      <c r="J246" s="126"/>
      <c r="L246" s="123"/>
      <c r="M246" s="127"/>
      <c r="N246" s="128"/>
      <c r="O246" s="128"/>
      <c r="P246" s="129">
        <f>SUM(P247:P248)</f>
        <v>0</v>
      </c>
      <c r="Q246" s="128"/>
      <c r="R246" s="129">
        <f>SUM(R247:R248)</f>
        <v>0</v>
      </c>
      <c r="S246" s="128"/>
      <c r="T246" s="130">
        <f>SUM(T247:T248)</f>
        <v>0</v>
      </c>
      <c r="AR246" s="124" t="s">
        <v>133</v>
      </c>
      <c r="AT246" s="131" t="s">
        <v>70</v>
      </c>
      <c r="AU246" s="131" t="s">
        <v>71</v>
      </c>
      <c r="AY246" s="124" t="s">
        <v>108</v>
      </c>
      <c r="BK246" s="132">
        <f>SUM(BK247:BK248)</f>
        <v>0</v>
      </c>
    </row>
    <row r="247" spans="1:65" s="2" customFormat="1" ht="24" customHeight="1">
      <c r="A247" s="28"/>
      <c r="B247" s="135"/>
      <c r="C247" s="136" t="s">
        <v>328</v>
      </c>
      <c r="D247" s="136" t="s">
        <v>110</v>
      </c>
      <c r="E247" s="137" t="s">
        <v>329</v>
      </c>
      <c r="F247" s="138" t="s">
        <v>330</v>
      </c>
      <c r="G247" s="139" t="s">
        <v>331</v>
      </c>
      <c r="H247" s="140">
        <v>1</v>
      </c>
      <c r="I247" s="140"/>
      <c r="J247" s="140"/>
      <c r="K247" s="141"/>
      <c r="L247" s="29"/>
      <c r="M247" s="142" t="s">
        <v>1</v>
      </c>
      <c r="N247" s="143" t="s">
        <v>37</v>
      </c>
      <c r="O247" s="144">
        <v>0</v>
      </c>
      <c r="P247" s="144">
        <f>O247*H247</f>
        <v>0</v>
      </c>
      <c r="Q247" s="144">
        <v>0</v>
      </c>
      <c r="R247" s="144">
        <f>Q247*H247</f>
        <v>0</v>
      </c>
      <c r="S247" s="144">
        <v>0</v>
      </c>
      <c r="T247" s="145">
        <f>S247*H247</f>
        <v>0</v>
      </c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R247" s="146" t="s">
        <v>332</v>
      </c>
      <c r="AT247" s="146" t="s">
        <v>110</v>
      </c>
      <c r="AU247" s="146" t="s">
        <v>76</v>
      </c>
      <c r="AY247" s="16" t="s">
        <v>108</v>
      </c>
      <c r="BE247" s="147">
        <f>IF(N247="základná",J247,0)</f>
        <v>0</v>
      </c>
      <c r="BF247" s="147">
        <f>IF(N247="znížená",J247,0)</f>
        <v>0</v>
      </c>
      <c r="BG247" s="147">
        <f>IF(N247="zákl. prenesená",J247,0)</f>
        <v>0</v>
      </c>
      <c r="BH247" s="147">
        <f>IF(N247="zníž. prenesená",J247,0)</f>
        <v>0</v>
      </c>
      <c r="BI247" s="147">
        <f>IF(N247="nulová",J247,0)</f>
        <v>0</v>
      </c>
      <c r="BJ247" s="16" t="s">
        <v>115</v>
      </c>
      <c r="BK247" s="147">
        <f>ROUND(I247*H247,2)</f>
        <v>0</v>
      </c>
      <c r="BL247" s="16" t="s">
        <v>332</v>
      </c>
      <c r="BM247" s="146" t="s">
        <v>333</v>
      </c>
    </row>
    <row r="248" spans="1:65" s="2" customFormat="1" ht="24" customHeight="1">
      <c r="A248" s="28"/>
      <c r="B248" s="135"/>
      <c r="C248" s="136" t="s">
        <v>334</v>
      </c>
      <c r="D248" s="136" t="s">
        <v>110</v>
      </c>
      <c r="E248" s="137" t="s">
        <v>335</v>
      </c>
      <c r="F248" s="138" t="s">
        <v>336</v>
      </c>
      <c r="G248" s="139" t="s">
        <v>331</v>
      </c>
      <c r="H248" s="140">
        <v>1</v>
      </c>
      <c r="I248" s="140"/>
      <c r="J248" s="140"/>
      <c r="K248" s="141"/>
      <c r="L248" s="29"/>
      <c r="M248" s="172" t="s">
        <v>1</v>
      </c>
      <c r="N248" s="173" t="s">
        <v>37</v>
      </c>
      <c r="O248" s="174">
        <v>0</v>
      </c>
      <c r="P248" s="174">
        <f>O248*H248</f>
        <v>0</v>
      </c>
      <c r="Q248" s="174">
        <v>0</v>
      </c>
      <c r="R248" s="174">
        <f>Q248*H248</f>
        <v>0</v>
      </c>
      <c r="S248" s="174">
        <v>0</v>
      </c>
      <c r="T248" s="175">
        <f>S248*H248</f>
        <v>0</v>
      </c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R248" s="146" t="s">
        <v>332</v>
      </c>
      <c r="AT248" s="146" t="s">
        <v>110</v>
      </c>
      <c r="AU248" s="146" t="s">
        <v>76</v>
      </c>
      <c r="AY248" s="16" t="s">
        <v>108</v>
      </c>
      <c r="BE248" s="147">
        <f>IF(N248="základná",J248,0)</f>
        <v>0</v>
      </c>
      <c r="BF248" s="147">
        <f>IF(N248="znížená",J248,0)</f>
        <v>0</v>
      </c>
      <c r="BG248" s="147">
        <f>IF(N248="zákl. prenesená",J248,0)</f>
        <v>0</v>
      </c>
      <c r="BH248" s="147">
        <f>IF(N248="zníž. prenesená",J248,0)</f>
        <v>0</v>
      </c>
      <c r="BI248" s="147">
        <f>IF(N248="nulová",J248,0)</f>
        <v>0</v>
      </c>
      <c r="BJ248" s="16" t="s">
        <v>115</v>
      </c>
      <c r="BK248" s="147">
        <f>ROUND(I248*H248,2)</f>
        <v>0</v>
      </c>
      <c r="BL248" s="16" t="s">
        <v>332</v>
      </c>
      <c r="BM248" s="146" t="s">
        <v>337</v>
      </c>
    </row>
    <row r="249" spans="1:65" s="2" customFormat="1" ht="6.95" customHeight="1">
      <c r="A249" s="28"/>
      <c r="B249" s="43"/>
      <c r="C249" s="44"/>
      <c r="D249" s="44"/>
      <c r="E249" s="44"/>
      <c r="F249" s="44"/>
      <c r="G249" s="44"/>
      <c r="H249" s="44"/>
      <c r="I249" s="44"/>
      <c r="J249" s="44"/>
      <c r="K249" s="44"/>
      <c r="L249" s="29"/>
      <c r="M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</row>
  </sheetData>
  <autoFilter ref="C122:K248"/>
  <mergeCells count="6">
    <mergeCell ref="E115:H115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34 - Prístrešky pre konta...</vt:lpstr>
      <vt:lpstr>'34 - Prístrešky pre konta...'!Názvy_tlače</vt:lpstr>
      <vt:lpstr>'Rekapitulácia stavby'!Názvy_tlače</vt:lpstr>
      <vt:lpstr>'34 - Prístrešky pre konta...'!Oblasť_tlače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LAPTOP-NL2UDIQJ\Michal Mok</dc:creator>
  <cp:lastModifiedBy>TOMÁŠ Ján</cp:lastModifiedBy>
  <cp:lastPrinted>2020-04-01T13:55:37Z</cp:lastPrinted>
  <dcterms:created xsi:type="dcterms:W3CDTF">2019-11-21T21:01:16Z</dcterms:created>
  <dcterms:modified xsi:type="dcterms:W3CDTF">2020-04-01T13:56:07Z</dcterms:modified>
</cp:coreProperties>
</file>