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lu05470\Documents\"/>
    </mc:Choice>
  </mc:AlternateContent>
  <bookViews>
    <workbookView xWindow="0" yWindow="0" windowWidth="28800" windowHeight="12435" activeTab="1"/>
  </bookViews>
  <sheets>
    <sheet name="Rekapitulácia stavby" sheetId="1" r:id="rId1"/>
    <sheet name="01 - Rekonštrukcia murova..." sheetId="2" r:id="rId2"/>
  </sheets>
  <definedNames>
    <definedName name="_xlnm._FilterDatabase" localSheetId="1" hidden="1">'01 - Rekonštrukcia murova...'!$C$125:$K$162</definedName>
    <definedName name="_xlnm.Print_Titles" localSheetId="1">'01 - Rekonštrukcia murova...'!$125:$125</definedName>
    <definedName name="_xlnm.Print_Titles" localSheetId="0">'Rekapitulácia stavby'!$92:$92</definedName>
    <definedName name="_xlnm.Print_Area" localSheetId="1">'01 - Rekonštrukcia murova...'!$C$4:$J$76,'01 - Rekonštrukcia murova...'!$C$82:$J$107,'01 - Rekonštrukcia murova...'!$C$113:$J$162</definedName>
    <definedName name="_xlnm.Print_Area" localSheetId="0">'Rekapitulácia stavby'!$D$4:$AO$76,'Rekapitulácia stavby'!$C$82:$AQ$96</definedName>
  </definedNames>
  <calcPr calcId="191029" iterateCount="1"/>
</workbook>
</file>

<file path=xl/calcChain.xml><?xml version="1.0" encoding="utf-8"?>
<calcChain xmlns="http://schemas.openxmlformats.org/spreadsheetml/2006/main">
  <c r="J37" i="2" l="1"/>
  <c r="J36" i="2"/>
  <c r="AY95" i="1"/>
  <c r="J35" i="2"/>
  <c r="AX95" i="1" s="1"/>
  <c r="BI162" i="2"/>
  <c r="BH162" i="2"/>
  <c r="BG162" i="2"/>
  <c r="BE162" i="2"/>
  <c r="T162" i="2"/>
  <c r="T161" i="2"/>
  <c r="R162" i="2"/>
  <c r="R161" i="2" s="1"/>
  <c r="P162" i="2"/>
  <c r="P161" i="2"/>
  <c r="BI160" i="2"/>
  <c r="BH160" i="2"/>
  <c r="BG160" i="2"/>
  <c r="BE160" i="2"/>
  <c r="T160" i="2"/>
  <c r="T159" i="2" s="1"/>
  <c r="T158" i="2" s="1"/>
  <c r="R160" i="2"/>
  <c r="R159" i="2"/>
  <c r="R158" i="2" s="1"/>
  <c r="P160" i="2"/>
  <c r="P159" i="2"/>
  <c r="P158" i="2"/>
  <c r="BI157" i="2"/>
  <c r="BH157" i="2"/>
  <c r="BG157" i="2"/>
  <c r="BE157" i="2"/>
  <c r="T157" i="2"/>
  <c r="T156" i="2"/>
  <c r="R157" i="2"/>
  <c r="R156" i="2"/>
  <c r="P157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F120" i="2"/>
  <c r="E118" i="2"/>
  <c r="F89" i="2"/>
  <c r="E87" i="2"/>
  <c r="J24" i="2"/>
  <c r="E24" i="2"/>
  <c r="J92" i="2" s="1"/>
  <c r="J23" i="2"/>
  <c r="J21" i="2"/>
  <c r="E21" i="2"/>
  <c r="J91" i="2"/>
  <c r="J20" i="2"/>
  <c r="J15" i="2"/>
  <c r="E15" i="2"/>
  <c r="F122" i="2"/>
  <c r="J14" i="2"/>
  <c r="E7" i="2"/>
  <c r="E116" i="2"/>
  <c r="AM90" i="1"/>
  <c r="AM89" i="1"/>
  <c r="L89" i="1"/>
  <c r="L87" i="1"/>
  <c r="L85" i="1"/>
  <c r="L84" i="1"/>
  <c r="J149" i="2"/>
  <c r="J148" i="2"/>
  <c r="BK162" i="2"/>
  <c r="J142" i="2"/>
  <c r="BK137" i="2"/>
  <c r="BK135" i="2"/>
  <c r="J133" i="2"/>
  <c r="J132" i="2"/>
  <c r="J131" i="2"/>
  <c r="J130" i="2"/>
  <c r="J129" i="2"/>
  <c r="AS94" i="1"/>
  <c r="J162" i="2"/>
  <c r="BK142" i="2"/>
  <c r="J140" i="2"/>
  <c r="BK139" i="2"/>
  <c r="J138" i="2"/>
  <c r="BK134" i="2"/>
  <c r="BK160" i="2"/>
  <c r="J160" i="2"/>
  <c r="BK157" i="2"/>
  <c r="J157" i="2"/>
  <c r="BK155" i="2"/>
  <c r="J155" i="2"/>
  <c r="BK154" i="2"/>
  <c r="J154" i="2"/>
  <c r="BK153" i="2"/>
  <c r="J153" i="2"/>
  <c r="BK151" i="2"/>
  <c r="J151" i="2"/>
  <c r="BK150" i="2"/>
  <c r="J150" i="2"/>
  <c r="BK149" i="2"/>
  <c r="BK148" i="2"/>
  <c r="BK147" i="2"/>
  <c r="J147" i="2"/>
  <c r="BK146" i="2"/>
  <c r="J146" i="2"/>
  <c r="BK145" i="2"/>
  <c r="J145" i="2"/>
  <c r="BK143" i="2"/>
  <c r="J143" i="2"/>
  <c r="BK140" i="2"/>
  <c r="J139" i="2"/>
  <c r="BK138" i="2"/>
  <c r="J137" i="2"/>
  <c r="J135" i="2"/>
  <c r="J134" i="2"/>
  <c r="BK133" i="2"/>
  <c r="BK132" i="2"/>
  <c r="BK131" i="2"/>
  <c r="BK130" i="2"/>
  <c r="BK129" i="2"/>
  <c r="BK128" i="2" l="1"/>
  <c r="J128" i="2"/>
  <c r="J98" i="2"/>
  <c r="P128" i="2"/>
  <c r="R128" i="2"/>
  <c r="T128" i="2"/>
  <c r="BK136" i="2"/>
  <c r="J136" i="2"/>
  <c r="J99" i="2" s="1"/>
  <c r="P136" i="2"/>
  <c r="R136" i="2"/>
  <c r="T136" i="2"/>
  <c r="BK141" i="2"/>
  <c r="J141" i="2" s="1"/>
  <c r="J100" i="2" s="1"/>
  <c r="P141" i="2"/>
  <c r="R141" i="2"/>
  <c r="T141" i="2"/>
  <c r="BK144" i="2"/>
  <c r="J144" i="2"/>
  <c r="J101" i="2" s="1"/>
  <c r="P144" i="2"/>
  <c r="R144" i="2"/>
  <c r="T144" i="2"/>
  <c r="T152" i="2"/>
  <c r="R152" i="2"/>
  <c r="P152" i="2"/>
  <c r="BK152" i="2"/>
  <c r="J152" i="2" s="1"/>
  <c r="J102" i="2" s="1"/>
  <c r="J122" i="2"/>
  <c r="J123" i="2"/>
  <c r="BF130" i="2"/>
  <c r="BF131" i="2"/>
  <c r="BF140" i="2"/>
  <c r="BF143" i="2"/>
  <c r="BF145" i="2"/>
  <c r="BF146" i="2"/>
  <c r="BF147" i="2"/>
  <c r="BF148" i="2"/>
  <c r="BF149" i="2"/>
  <c r="BF150" i="2"/>
  <c r="BF151" i="2"/>
  <c r="BF153" i="2"/>
  <c r="BF154" i="2"/>
  <c r="BF155" i="2"/>
  <c r="BF157" i="2"/>
  <c r="BF160" i="2"/>
  <c r="BK159" i="2"/>
  <c r="J159" i="2" s="1"/>
  <c r="J105" i="2" s="1"/>
  <c r="BK161" i="2"/>
  <c r="J161" i="2" s="1"/>
  <c r="J106" i="2" s="1"/>
  <c r="BF132" i="2"/>
  <c r="BF133" i="2"/>
  <c r="BF142" i="2"/>
  <c r="BF162" i="2"/>
  <c r="BK156" i="2"/>
  <c r="J156" i="2" s="1"/>
  <c r="J103" i="2" s="1"/>
  <c r="E85" i="2"/>
  <c r="F91" i="2"/>
  <c r="BF129" i="2"/>
  <c r="BF134" i="2"/>
  <c r="BF135" i="2"/>
  <c r="BF137" i="2"/>
  <c r="BF138" i="2"/>
  <c r="BF139" i="2"/>
  <c r="F33" i="2"/>
  <c r="AZ95" i="1" s="1"/>
  <c r="AZ94" i="1" s="1"/>
  <c r="W29" i="1" s="1"/>
  <c r="J33" i="2"/>
  <c r="AV95" i="1" s="1"/>
  <c r="F35" i="2"/>
  <c r="BB95" i="1" s="1"/>
  <c r="BB94" i="1" s="1"/>
  <c r="AX94" i="1" s="1"/>
  <c r="F37" i="2"/>
  <c r="BD95" i="1" s="1"/>
  <c r="BD94" i="1" s="1"/>
  <c r="W33" i="1" s="1"/>
  <c r="F36" i="2"/>
  <c r="BC95" i="1" s="1"/>
  <c r="BC94" i="1" s="1"/>
  <c r="W32" i="1" s="1"/>
  <c r="T127" i="2" l="1"/>
  <c r="T126" i="2" s="1"/>
  <c r="R127" i="2"/>
  <c r="R126" i="2"/>
  <c r="P127" i="2"/>
  <c r="P126" i="2" s="1"/>
  <c r="AU95" i="1" s="1"/>
  <c r="AU94" i="1" s="1"/>
  <c r="BK127" i="2"/>
  <c r="J127" i="2" s="1"/>
  <c r="J97" i="2" s="1"/>
  <c r="BK158" i="2"/>
  <c r="J158" i="2"/>
  <c r="J104" i="2" s="1"/>
  <c r="AY94" i="1"/>
  <c r="W31" i="1"/>
  <c r="AV94" i="1"/>
  <c r="AK29" i="1" s="1"/>
  <c r="F34" i="2"/>
  <c r="BA95" i="1"/>
  <c r="BA94" i="1" s="1"/>
  <c r="W30" i="1" s="1"/>
  <c r="J34" i="2"/>
  <c r="AW95" i="1" s="1"/>
  <c r="AT95" i="1" s="1"/>
  <c r="BK126" i="2" l="1"/>
  <c r="J126" i="2"/>
  <c r="J96" i="2"/>
  <c r="AW94" i="1"/>
  <c r="AK30" i="1" s="1"/>
  <c r="J30" i="2" l="1"/>
  <c r="AG95" i="1"/>
  <c r="AG94" i="1"/>
  <c r="AT94" i="1"/>
  <c r="AN95" i="1" l="1"/>
  <c r="J39" i="2"/>
  <c r="AN94" i="1"/>
  <c r="AK26" i="1"/>
  <c r="AK35" i="1" s="1"/>
</calcChain>
</file>

<file path=xl/sharedStrings.xml><?xml version="1.0" encoding="utf-8"?>
<sst xmlns="http://schemas.openxmlformats.org/spreadsheetml/2006/main" count="678" uniqueCount="235">
  <si>
    <t>Export Komplet</t>
  </si>
  <si>
    <t/>
  </si>
  <si>
    <t>2.0</t>
  </si>
  <si>
    <t>False</t>
  </si>
  <si>
    <t>{5fb31d8a-bec6-4943-b9ae-1f714d27d401}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</si>
  <si>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</si>
  <si>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</si>
  <si>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</si>
  <si>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</si>
  <si>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</si>
  <si>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</si>
  <si>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</si>
  <si>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M26</t>
  </si>
  <si>
    <t>Stavba:</t>
  </si>
  <si>
    <t>Rekonštrukcia murovaného oplotenia</t>
  </si>
  <si>
    <t>JKSO:</t>
  </si>
  <si>
    <t>KS:</t>
  </si>
  <si>
    <t>Miesto:</t>
  </si>
  <si>
    <t>Areál pamätníka SNP v Kľaku</t>
  </si>
  <si>
    <t>Dátum:</t>
  </si>
  <si>
    <t>Objednávateľ:</t>
  </si>
  <si>
    <t>IČO:</t>
  </si>
  <si>
    <t xml:space="preserve"> </t>
  </si>
  <si>
    <t>IČ DPH:</t>
  </si>
  <si>
    <t>Zhotoviteľ: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</si>
  <si>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</si>
  <si>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</si>
  <si>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</si>
  <si>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</si>
  <si>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</si>
  <si>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</si>
  <si>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</si>
  <si>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</si>
  <si>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</si>
  <si>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</si>
  <si>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</si>
  <si>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</si>
  <si>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</si>
  <si>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</si>
  <si>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</si>
  <si>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</si>
  <si>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</si>
  <si>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</si>
  <si>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</si>
  <si>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</si>
  <si>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</si>
  <si>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</si>
  <si>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</si>
  <si>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</si>
  <si>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</si>
  <si>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</si>
  <si>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</si>
  <si>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</si>
  <si>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</si>
  <si>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</si>
  <si>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</si>
  <si>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</si>
  <si>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</si>
  <si>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</si>
  <si>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</si>
  <si>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</si>
  <si>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</si>
  <si>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</si>
  <si>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</si>
  <si>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</si>
  <si>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</si>
  <si>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</si>
  <si>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</si>
  <si>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</si>
  <si>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</si>
  <si>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</si>
  <si>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</si>
  <si>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</si>
  <si>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</si>
  <si>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</si>
  <si>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</t>
  </si>
  <si>
    <t>1</t>
  </si>
  <si>
    <t>{5377ee12-d579-4982-a532-36ffa626d8b8}</t>
  </si>
  <si>
    <t>KRYCÍ LIST ROZPOČTU</t>
  </si>
  <si>
    <t>Objekt:</t>
  </si>
  <si>
    <t>01 - Rekonštrukcia murovaného oplotenia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</si>
  <si>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</si>
  <si>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</si>
  <si>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</si>
  <si>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</si>
  <si>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</si>
  <si>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</si>
  <si>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</si>
  <si>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</si>
  <si>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4 - Vodorovné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</si>
  <si>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</si>
  <si>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</si>
  <si>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</si>
  <si>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</si>
  <si>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783 - Nátery</t>
  </si>
  <si>
    <t>VRN - Investičné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</si>
  <si>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</si>
  <si>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</si>
  <si>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</si>
  <si>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</si>
  <si>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</si>
  <si>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</si>
  <si>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</si>
  <si>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</si>
  <si>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</si>
  <si>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</si>
  <si>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</si>
  <si>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</si>
  <si>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</si>
  <si>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</si>
  <si>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</si>
  <si>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</si>
  <si>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</si>
  <si>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131201101.S</t>
  </si>
  <si>
    <t>Výkop nezapaženej jamy v hornine 3, do 100 m3</t>
  </si>
  <si>
    <t>m3</t>
  </si>
  <si>
    <t>4</t>
  </si>
  <si>
    <t>2</t>
  </si>
  <si>
    <t>-1091979789</t>
  </si>
  <si>
    <t>131201109.S</t>
  </si>
  <si>
    <t>Hĺbenie nezapažených jám a zárezov. Príplatok za lepivosť horniny 3</t>
  </si>
  <si>
    <t>1438568752</t>
  </si>
  <si>
    <t>3</t>
  </si>
  <si>
    <t>174101001.S</t>
  </si>
  <si>
    <t>Zásyp sypaninou so zhutnením jám, šachiet, rýh, zárezov alebo okolo objektov do 100 m3</t>
  </si>
  <si>
    <t>-624547067</t>
  </si>
  <si>
    <t>175101202.S</t>
  </si>
  <si>
    <t>Obsyp objektov sypaninou z vhodných hornín 1 až 4 s prehodením sypaniny</t>
  </si>
  <si>
    <t>-1417514801</t>
  </si>
  <si>
    <t>5</t>
  </si>
  <si>
    <t>180402113.S</t>
  </si>
  <si>
    <t>Založenie trávnika parkového výsevom na svahu nad 1:2 do 1:1</t>
  </si>
  <si>
    <t>m2</t>
  </si>
  <si>
    <t>1231858174</t>
  </si>
  <si>
    <t>6</t>
  </si>
  <si>
    <t>M</t>
  </si>
  <si>
    <t>005720001300.S</t>
  </si>
  <si>
    <t>Osivá tráv - trávové semeno</t>
  </si>
  <si>
    <t>kg</t>
  </si>
  <si>
    <t>8</t>
  </si>
  <si>
    <t>-958079864</t>
  </si>
  <si>
    <t>7</t>
  </si>
  <si>
    <t>182001112.S</t>
  </si>
  <si>
    <t>Plošná úprava terénu pri nerovnostiach terénu nad 50-100mm na svahu nad 1:5-1:2</t>
  </si>
  <si>
    <t>873634251</t>
  </si>
  <si>
    <t>Zakladanie</t>
  </si>
  <si>
    <t>211971110.S</t>
  </si>
  <si>
    <t>Zhotovenie opláštenia výplne z geotextílie, v ryhe alebo v záreze so stenami šikmými o skl. do 1:2,5</t>
  </si>
  <si>
    <t>-416550362</t>
  </si>
  <si>
    <t>9</t>
  </si>
  <si>
    <t>212755113.S</t>
  </si>
  <si>
    <t>Trativod z drenážnych rúrok bez lôžka, vnútorného priem. rúrok 80 mm</t>
  </si>
  <si>
    <t>m</t>
  </si>
  <si>
    <t>2037252928</t>
  </si>
  <si>
    <t>10</t>
  </si>
  <si>
    <t>216904111.S</t>
  </si>
  <si>
    <t xml:space="preserve">Očistenie plôch tlakovou vodou </t>
  </si>
  <si>
    <t>1465495868</t>
  </si>
  <si>
    <t>11</t>
  </si>
  <si>
    <t>289902111.S</t>
  </si>
  <si>
    <t>Otlčenie alebo osekanie vrstiev omietok L stien,  -0,06300t</t>
  </si>
  <si>
    <t>725307145</t>
  </si>
  <si>
    <t>Vodorovné konštrukcie</t>
  </si>
  <si>
    <t>12</t>
  </si>
  <si>
    <t>417391151.S</t>
  </si>
  <si>
    <t>Montáž obkladu extrudovaným polystyrénom</t>
  </si>
  <si>
    <t>-2069889302</t>
  </si>
  <si>
    <t>13</t>
  </si>
  <si>
    <t>283750000400.S</t>
  </si>
  <si>
    <t>Doska XPS hr. 20 mm, zateplenie soklov, suterénov, podláh</t>
  </si>
  <si>
    <t>-672793683</t>
  </si>
  <si>
    <t>Úpravy povrchov, podlahy, osadenie</t>
  </si>
  <si>
    <t>14</t>
  </si>
  <si>
    <t>612451071.S</t>
  </si>
  <si>
    <t xml:space="preserve">Vyspravenie povrchu </t>
  </si>
  <si>
    <t>-1454178732</t>
  </si>
  <si>
    <t>15</t>
  </si>
  <si>
    <t>622460116.S</t>
  </si>
  <si>
    <t>Príprava vonkajšieho podkladu stien pre sanačné povrchové úpravy základným náterom</t>
  </si>
  <si>
    <t>-685122029</t>
  </si>
  <si>
    <t>16</t>
  </si>
  <si>
    <t>622461013.S</t>
  </si>
  <si>
    <t>Vonkajšia omietka stien pastovitá akrylátová roztieraná, hr. 2 mm</t>
  </si>
  <si>
    <t>-484573604</t>
  </si>
  <si>
    <t>17</t>
  </si>
  <si>
    <t>622481119.S</t>
  </si>
  <si>
    <t>Potiahnutie vonkajších stien sklotextílnou mriežkou</t>
  </si>
  <si>
    <t>-1466539526</t>
  </si>
  <si>
    <t>18</t>
  </si>
  <si>
    <t>624601121.S</t>
  </si>
  <si>
    <t>Tmelenie škár</t>
  </si>
  <si>
    <t>-1290671813</t>
  </si>
  <si>
    <t>19</t>
  </si>
  <si>
    <t>625661111.S</t>
  </si>
  <si>
    <t>689129794</t>
  </si>
  <si>
    <t>632451641.S</t>
  </si>
  <si>
    <t>Sanácia betónovej konštrukcie jemnou opravnou (reprofilačnou) maltou na betón hr. 10 mm + náter</t>
  </si>
  <si>
    <t>-724074385</t>
  </si>
  <si>
    <t>Ostatné konštrukcie a práce-búranie</t>
  </si>
  <si>
    <t>21</t>
  </si>
  <si>
    <t>941955001.S</t>
  </si>
  <si>
    <t>Lešenie ľahké pracovné pomocné, s výškou lešeňovej podlahy do 1,20 m</t>
  </si>
  <si>
    <t>1519816873</t>
  </si>
  <si>
    <t>22</t>
  </si>
  <si>
    <t>979081111.S</t>
  </si>
  <si>
    <t>Odvoz sutiny a vybúraných hmôt na skládku do 1 km</t>
  </si>
  <si>
    <t>t</t>
  </si>
  <si>
    <t>358087263</t>
  </si>
  <si>
    <t>23</t>
  </si>
  <si>
    <t>979082111.S</t>
  </si>
  <si>
    <t>Vnútrostavenisková doprava sutiny a vybúraných hmôt do 10 m</t>
  </si>
  <si>
    <t>-253851564</t>
  </si>
  <si>
    <t>99</t>
  </si>
  <si>
    <t>Presun hmôt HSV</t>
  </si>
  <si>
    <t>24</t>
  </si>
  <si>
    <t>998011001.S</t>
  </si>
  <si>
    <t>Presun hmôt pre budovy (801, 803, 812), zvislá konštr. z tehál, tvárnic, z kovu výšky do 6 m</t>
  </si>
  <si>
    <t>-890564872</t>
  </si>
  <si>
    <t>PSV</t>
  </si>
  <si>
    <t>Práce a dodávky PSV</t>
  </si>
  <si>
    <t>783</t>
  </si>
  <si>
    <t>Nátery</t>
  </si>
  <si>
    <t>25</t>
  </si>
  <si>
    <t>783101812.S</t>
  </si>
  <si>
    <t>Odstránenie starých náterov oceľovou kefou</t>
  </si>
  <si>
    <t>607333717</t>
  </si>
  <si>
    <t>VRN</t>
  </si>
  <si>
    <t>Investičné náklady neobsiahnuté v cenách</t>
  </si>
  <si>
    <t>26</t>
  </si>
  <si>
    <t>000700011.S</t>
  </si>
  <si>
    <t>Dopravné náklady - mimostavenisková doprava objektivizácia dopravných nákladov materiálov</t>
  </si>
  <si>
    <t>eur</t>
  </si>
  <si>
    <t>1024</t>
  </si>
  <si>
    <t>372634442</t>
  </si>
  <si>
    <t xml:space="preserve">Náter zábradlia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</si>
</sst>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4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  <font>
      <sz val="10"/>
      <name val="Arial CE"/>
      <family val="2"/>
    </font>
    <font>
      <sz val="1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20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9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5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9" fillId="0" borderId="0" xfId="0" applyNumberFormat="1" applyFont="1" applyAlignment="1"/>
    <xf numFmtId="166" fontId="27" fillId="0" borderId="12" xfId="0" applyNumberFormat="1" applyFont="1" applyBorder="1" applyAlignment="1"/>
    <xf numFmtId="166" fontId="27" fillId="0" borderId="13" xfId="0" applyNumberFormat="1" applyFont="1" applyBorder="1" applyAlignment="1"/>
    <xf numFmtId="4" fontId="28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9" fillId="0" borderId="22" xfId="0" applyFont="1" applyBorder="1" applyAlignment="1" applyProtection="1">
      <alignment horizontal="center" vertical="center"/>
      <protection locked="0"/>
    </xf>
    <xf numFmtId="49" fontId="29" fillId="0" borderId="22" xfId="0" applyNumberFormat="1" applyFont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 applyProtection="1">
      <alignment horizontal="center" vertical="center" wrapText="1"/>
      <protection locked="0"/>
    </xf>
    <xf numFmtId="167" fontId="29" fillId="0" borderId="22" xfId="0" applyNumberFormat="1" applyFont="1" applyBorder="1" applyAlignment="1" applyProtection="1">
      <alignment vertical="center"/>
      <protection locked="0"/>
    </xf>
    <xf numFmtId="4" fontId="29" fillId="0" borderId="22" xfId="0" applyNumberFormat="1" applyFont="1" applyBorder="1" applyAlignment="1" applyProtection="1">
      <alignment vertical="center"/>
      <protection locked="0"/>
    </xf>
    <xf numFmtId="0" fontId="30" fillId="0" borderId="22" xfId="0" applyFont="1" applyBorder="1" applyAlignment="1" applyProtection="1">
      <alignment vertical="center"/>
      <protection locked="0"/>
    </xf>
    <xf numFmtId="0" fontId="30" fillId="0" borderId="3" xfId="0" applyFont="1" applyBorder="1" applyAlignment="1">
      <alignment vertical="center"/>
    </xf>
    <xf numFmtId="0" fontId="29" fillId="0" borderId="14" xfId="0" applyFont="1" applyBorder="1" applyAlignment="1">
      <alignment horizontal="left" vertical="center"/>
    </xf>
    <xf numFmtId="0" fontId="29" fillId="0" borderId="0" xfId="0" applyFont="1" applyBorder="1" applyAlignment="1">
      <alignment horizontal="center"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0" fontId="32" fillId="0" borderId="0" xfId="0" applyFont="1"/>
    <xf numFmtId="0" fontId="33" fillId="0" borderId="0" xfId="0" applyFont="1" applyAlignment="1">
      <alignment horizontal="left" vertical="center"/>
    </xf>
    <xf numFmtId="0" fontId="33" fillId="0" borderId="0" xfId="0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topLeftCell="A13" workbookViewId="0">
      <selection activeCell="AN8" sqref="AN8"/>
    </sheetView>
  </sheetViews>
  <sheetFormatPr defaultRowHeight="11.25" x14ac:dyDescent="0.2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16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x14ac:dyDescent="0.2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 x14ac:dyDescent="0.2">
      <c r="AR2" s="165" t="s">
        <v>5</v>
      </c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  <c r="BD2" s="166"/>
      <c r="BE2" s="166"/>
      <c r="BS2" s="14" t="s">
        <v>6</v>
      </c>
      <c r="BT2" s="14" t="s">
        <v>7</v>
      </c>
    </row>
    <row r="3" spans="1:74" s="1" customFormat="1" ht="6.9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 x14ac:dyDescent="0.2">
      <c r="B4" s="17"/>
      <c r="D4" s="18" t="s">
        <v>8</v>
      </c>
      <c r="AR4" s="17"/>
      <c r="AS4" s="19" t="s">
        <v>9</v>
      </c>
      <c r="BS4" s="14" t="s">
        <v>10</v>
      </c>
    </row>
    <row r="5" spans="1:74" s="1" customFormat="1" ht="12" customHeight="1" x14ac:dyDescent="0.2">
      <c r="B5" s="17"/>
      <c r="D5" s="20" t="s">
        <v>11</v>
      </c>
      <c r="K5" s="193" t="s">
        <v>12</v>
      </c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R5" s="17"/>
      <c r="BS5" s="14" t="s">
        <v>6</v>
      </c>
    </row>
    <row r="6" spans="1:74" s="1" customFormat="1" ht="36.950000000000003" customHeight="1" x14ac:dyDescent="0.2">
      <c r="B6" s="17"/>
      <c r="D6" s="22" t="s">
        <v>13</v>
      </c>
      <c r="K6" s="194" t="s">
        <v>14</v>
      </c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R6" s="17"/>
      <c r="BS6" s="14" t="s">
        <v>6</v>
      </c>
    </row>
    <row r="7" spans="1:74" s="1" customFormat="1" ht="12" customHeight="1" x14ac:dyDescent="0.2">
      <c r="B7" s="17"/>
      <c r="D7" s="23" t="s">
        <v>15</v>
      </c>
      <c r="K7" s="21" t="s">
        <v>1</v>
      </c>
      <c r="AK7" s="23" t="s">
        <v>16</v>
      </c>
      <c r="AN7" s="21" t="s">
        <v>1</v>
      </c>
      <c r="AR7" s="17"/>
      <c r="BS7" s="14" t="s">
        <v>6</v>
      </c>
    </row>
    <row r="8" spans="1:74" s="1" customFormat="1" ht="12" customHeight="1" x14ac:dyDescent="0.2">
      <c r="B8" s="17"/>
      <c r="D8" s="23" t="s">
        <v>17</v>
      </c>
      <c r="K8" s="21" t="s">
        <v>18</v>
      </c>
      <c r="AK8" s="23" t="s">
        <v>19</v>
      </c>
      <c r="AN8" s="21"/>
      <c r="AR8" s="17"/>
      <c r="BS8" s="14" t="s">
        <v>6</v>
      </c>
    </row>
    <row r="9" spans="1:74" s="1" customFormat="1" ht="14.45" customHeight="1" x14ac:dyDescent="0.2">
      <c r="B9" s="17"/>
      <c r="AR9" s="17"/>
      <c r="BS9" s="14" t="s">
        <v>6</v>
      </c>
    </row>
    <row r="10" spans="1:74" s="1" customFormat="1" ht="12" customHeight="1" x14ac:dyDescent="0.2">
      <c r="B10" s="17"/>
      <c r="D10" s="23" t="s">
        <v>20</v>
      </c>
      <c r="AK10" s="23" t="s">
        <v>21</v>
      </c>
      <c r="AN10" s="21" t="s">
        <v>1</v>
      </c>
      <c r="AR10" s="17"/>
      <c r="BS10" s="14" t="s">
        <v>6</v>
      </c>
    </row>
    <row r="11" spans="1:74" s="1" customFormat="1" ht="18.399999999999999" customHeight="1" x14ac:dyDescent="0.2">
      <c r="B11" s="17"/>
      <c r="E11" s="21" t="s">
        <v>22</v>
      </c>
      <c r="AK11" s="23" t="s">
        <v>23</v>
      </c>
      <c r="AN11" s="21" t="s">
        <v>1</v>
      </c>
      <c r="AR11" s="17"/>
      <c r="BS11" s="14" t="s">
        <v>6</v>
      </c>
    </row>
    <row r="12" spans="1:74" s="1" customFormat="1" ht="6.95" customHeight="1" x14ac:dyDescent="0.2">
      <c r="B12" s="17"/>
      <c r="AR12" s="17"/>
      <c r="BS12" s="14" t="s">
        <v>6</v>
      </c>
    </row>
    <row r="13" spans="1:74" s="1" customFormat="1" ht="12" customHeight="1" x14ac:dyDescent="0.2">
      <c r="B13" s="17"/>
      <c r="D13" s="23" t="s">
        <v>24</v>
      </c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AK13" s="23" t="s">
        <v>21</v>
      </c>
      <c r="AM13" s="162"/>
      <c r="AN13" s="21"/>
      <c r="AR13" s="17"/>
      <c r="BS13" s="14" t="s">
        <v>6</v>
      </c>
    </row>
    <row r="14" spans="1:74" ht="12.75" x14ac:dyDescent="0.2">
      <c r="B14" s="17"/>
      <c r="E14" s="21" t="s">
        <v>22</v>
      </c>
      <c r="AK14" s="23" t="s">
        <v>23</v>
      </c>
      <c r="AM14" s="162"/>
      <c r="AN14" s="163"/>
      <c r="AR14" s="17"/>
      <c r="BS14" s="14" t="s">
        <v>6</v>
      </c>
    </row>
    <row r="15" spans="1:74" s="1" customFormat="1" ht="6.95" customHeight="1" x14ac:dyDescent="0.2">
      <c r="B15" s="17"/>
      <c r="AR15" s="17"/>
      <c r="BS15" s="14" t="s">
        <v>3</v>
      </c>
    </row>
    <row r="16" spans="1:74" s="1" customFormat="1" ht="12" customHeight="1" x14ac:dyDescent="0.2">
      <c r="B16" s="17"/>
      <c r="D16" s="23" t="s">
        <v>25</v>
      </c>
      <c r="AK16" s="23" t="s">
        <v>21</v>
      </c>
      <c r="AN16" s="21" t="s">
        <v>1</v>
      </c>
      <c r="AR16" s="17"/>
      <c r="BS16" s="14" t="s">
        <v>3</v>
      </c>
    </row>
    <row r="17" spans="1:71" s="1" customFormat="1" ht="18.399999999999999" customHeight="1" x14ac:dyDescent="0.2">
      <c r="B17" s="17"/>
      <c r="E17" s="21" t="s">
        <v>22</v>
      </c>
      <c r="AK17" s="23" t="s">
        <v>23</v>
      </c>
      <c r="AN17" s="21" t="s">
        <v>1</v>
      </c>
      <c r="AR17" s="17"/>
      <c r="BS17" s="14" t="s">
        <v>26</v>
      </c>
    </row>
    <row r="18" spans="1:71" s="1" customFormat="1" ht="6.95" customHeight="1" x14ac:dyDescent="0.2">
      <c r="B18" s="17"/>
      <c r="AR18" s="17"/>
      <c r="BS18" s="14" t="s">
        <v>6</v>
      </c>
    </row>
    <row r="19" spans="1:71" s="1" customFormat="1" ht="12" customHeight="1" x14ac:dyDescent="0.2">
      <c r="B19" s="17"/>
      <c r="D19" s="23" t="s">
        <v>27</v>
      </c>
      <c r="AK19" s="23" t="s">
        <v>21</v>
      </c>
      <c r="AN19" s="21" t="s">
        <v>1</v>
      </c>
      <c r="AR19" s="17"/>
      <c r="BS19" s="14" t="s">
        <v>6</v>
      </c>
    </row>
    <row r="20" spans="1:71" s="1" customFormat="1" ht="18.399999999999999" customHeight="1" x14ac:dyDescent="0.2">
      <c r="B20" s="17"/>
      <c r="E20" s="21" t="s">
        <v>22</v>
      </c>
      <c r="AK20" s="23" t="s">
        <v>23</v>
      </c>
      <c r="AN20" s="21" t="s">
        <v>1</v>
      </c>
      <c r="AR20" s="17"/>
      <c r="BS20" s="14" t="s">
        <v>26</v>
      </c>
    </row>
    <row r="21" spans="1:71" s="1" customFormat="1" ht="6.95" customHeight="1" x14ac:dyDescent="0.2">
      <c r="B21" s="17"/>
      <c r="AR21" s="17"/>
    </row>
    <row r="22" spans="1:71" s="1" customFormat="1" ht="12" customHeight="1" x14ac:dyDescent="0.2">
      <c r="B22" s="17"/>
      <c r="D22" s="23" t="s">
        <v>28</v>
      </c>
      <c r="AR22" s="17"/>
    </row>
    <row r="23" spans="1:71" s="1" customFormat="1" ht="16.5" customHeight="1" x14ac:dyDescent="0.2">
      <c r="B23" s="17"/>
      <c r="E23" s="195" t="s">
        <v>1</v>
      </c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195"/>
      <c r="AK23" s="195"/>
      <c r="AL23" s="195"/>
      <c r="AM23" s="195"/>
      <c r="AN23" s="195"/>
      <c r="AR23" s="17"/>
    </row>
    <row r="24" spans="1:71" s="1" customFormat="1" ht="6.95" customHeight="1" x14ac:dyDescent="0.2">
      <c r="B24" s="17"/>
      <c r="AR24" s="17"/>
    </row>
    <row r="25" spans="1:71" s="1" customFormat="1" ht="6.95" customHeight="1" x14ac:dyDescent="0.2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 x14ac:dyDescent="0.2">
      <c r="A26" s="26"/>
      <c r="B26" s="27"/>
      <c r="C26" s="26"/>
      <c r="D26" s="28" t="s">
        <v>29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96">
        <f>ROUND(AG94,2)</f>
        <v>0</v>
      </c>
      <c r="AL26" s="197"/>
      <c r="AM26" s="197"/>
      <c r="AN26" s="197"/>
      <c r="AO26" s="197"/>
      <c r="AP26" s="26"/>
      <c r="AQ26" s="26"/>
      <c r="AR26" s="27"/>
      <c r="BE26" s="26"/>
    </row>
    <row r="27" spans="1:71" s="2" customFormat="1" ht="6.95" customHeight="1" x14ac:dyDescent="0.2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 x14ac:dyDescent="0.2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198" t="s">
        <v>30</v>
      </c>
      <c r="M28" s="198"/>
      <c r="N28" s="198"/>
      <c r="O28" s="198"/>
      <c r="P28" s="198"/>
      <c r="Q28" s="26"/>
      <c r="R28" s="26"/>
      <c r="S28" s="26"/>
      <c r="T28" s="26"/>
      <c r="U28" s="26"/>
      <c r="V28" s="26"/>
      <c r="W28" s="198" t="s">
        <v>31</v>
      </c>
      <c r="X28" s="198"/>
      <c r="Y28" s="198"/>
      <c r="Z28" s="198"/>
      <c r="AA28" s="198"/>
      <c r="AB28" s="198"/>
      <c r="AC28" s="198"/>
      <c r="AD28" s="198"/>
      <c r="AE28" s="198"/>
      <c r="AF28" s="26"/>
      <c r="AG28" s="26"/>
      <c r="AH28" s="26"/>
      <c r="AI28" s="26"/>
      <c r="AJ28" s="26"/>
      <c r="AK28" s="198" t="s">
        <v>32</v>
      </c>
      <c r="AL28" s="198"/>
      <c r="AM28" s="198"/>
      <c r="AN28" s="198"/>
      <c r="AO28" s="198"/>
      <c r="AP28" s="26"/>
      <c r="AQ28" s="26"/>
      <c r="AR28" s="27"/>
      <c r="BE28" s="26"/>
    </row>
    <row r="29" spans="1:71" s="3" customFormat="1" ht="14.45" customHeight="1" x14ac:dyDescent="0.2">
      <c r="B29" s="31"/>
      <c r="D29" s="23" t="s">
        <v>33</v>
      </c>
      <c r="F29" s="23" t="s">
        <v>34</v>
      </c>
      <c r="L29" s="183">
        <v>0.2</v>
      </c>
      <c r="M29" s="182"/>
      <c r="N29" s="182"/>
      <c r="O29" s="182"/>
      <c r="P29" s="182"/>
      <c r="W29" s="181">
        <f>ROUND(AZ94, 2)</f>
        <v>0</v>
      </c>
      <c r="X29" s="182"/>
      <c r="Y29" s="182"/>
      <c r="Z29" s="182"/>
      <c r="AA29" s="182"/>
      <c r="AB29" s="182"/>
      <c r="AC29" s="182"/>
      <c r="AD29" s="182"/>
      <c r="AE29" s="182"/>
      <c r="AK29" s="181">
        <f>ROUND(AV94, 2)</f>
        <v>0</v>
      </c>
      <c r="AL29" s="182"/>
      <c r="AM29" s="182"/>
      <c r="AN29" s="182"/>
      <c r="AO29" s="182"/>
      <c r="AR29" s="31"/>
    </row>
    <row r="30" spans="1:71" s="3" customFormat="1" ht="14.45" customHeight="1" x14ac:dyDescent="0.2">
      <c r="B30" s="31"/>
      <c r="F30" s="23" t="s">
        <v>35</v>
      </c>
      <c r="L30" s="183">
        <v>0.2</v>
      </c>
      <c r="M30" s="182"/>
      <c r="N30" s="182"/>
      <c r="O30" s="182"/>
      <c r="P30" s="182"/>
      <c r="W30" s="181">
        <f>ROUND(BA94, 2)</f>
        <v>0</v>
      </c>
      <c r="X30" s="182"/>
      <c r="Y30" s="182"/>
      <c r="Z30" s="182"/>
      <c r="AA30" s="182"/>
      <c r="AB30" s="182"/>
      <c r="AC30" s="182"/>
      <c r="AD30" s="182"/>
      <c r="AE30" s="182"/>
      <c r="AK30" s="181">
        <f>ROUND(AW94, 2)</f>
        <v>0</v>
      </c>
      <c r="AL30" s="182"/>
      <c r="AM30" s="182"/>
      <c r="AN30" s="182"/>
      <c r="AO30" s="182"/>
      <c r="AR30" s="31"/>
    </row>
    <row r="31" spans="1:71" s="3" customFormat="1" ht="14.45" hidden="1" customHeight="1" x14ac:dyDescent="0.2">
      <c r="B31" s="31"/>
      <c r="F31" s="23" t="s">
        <v>36</v>
      </c>
      <c r="L31" s="183">
        <v>0.2</v>
      </c>
      <c r="M31" s="182"/>
      <c r="N31" s="182"/>
      <c r="O31" s="182"/>
      <c r="P31" s="182"/>
      <c r="W31" s="181">
        <f>ROUND(BB94, 2)</f>
        <v>0</v>
      </c>
      <c r="X31" s="182"/>
      <c r="Y31" s="182"/>
      <c r="Z31" s="182"/>
      <c r="AA31" s="182"/>
      <c r="AB31" s="182"/>
      <c r="AC31" s="182"/>
      <c r="AD31" s="182"/>
      <c r="AE31" s="182"/>
      <c r="AK31" s="181">
        <v>0</v>
      </c>
      <c r="AL31" s="182"/>
      <c r="AM31" s="182"/>
      <c r="AN31" s="182"/>
      <c r="AO31" s="182"/>
      <c r="AR31" s="31"/>
    </row>
    <row r="32" spans="1:71" s="3" customFormat="1" ht="14.45" hidden="1" customHeight="1" x14ac:dyDescent="0.2">
      <c r="B32" s="31"/>
      <c r="F32" s="23" t="s">
        <v>37</v>
      </c>
      <c r="L32" s="183">
        <v>0.2</v>
      </c>
      <c r="M32" s="182"/>
      <c r="N32" s="182"/>
      <c r="O32" s="182"/>
      <c r="P32" s="182"/>
      <c r="W32" s="181">
        <f>ROUND(BC94, 2)</f>
        <v>0</v>
      </c>
      <c r="X32" s="182"/>
      <c r="Y32" s="182"/>
      <c r="Z32" s="182"/>
      <c r="AA32" s="182"/>
      <c r="AB32" s="182"/>
      <c r="AC32" s="182"/>
      <c r="AD32" s="182"/>
      <c r="AE32" s="182"/>
      <c r="AK32" s="181">
        <v>0</v>
      </c>
      <c r="AL32" s="182"/>
      <c r="AM32" s="182"/>
      <c r="AN32" s="182"/>
      <c r="AO32" s="182"/>
      <c r="AR32" s="31"/>
    </row>
    <row r="33" spans="1:57" s="3" customFormat="1" ht="14.45" hidden="1" customHeight="1" x14ac:dyDescent="0.2">
      <c r="B33" s="31"/>
      <c r="F33" s="23" t="s">
        <v>38</v>
      </c>
      <c r="L33" s="183">
        <v>0</v>
      </c>
      <c r="M33" s="182"/>
      <c r="N33" s="182"/>
      <c r="O33" s="182"/>
      <c r="P33" s="182"/>
      <c r="W33" s="181">
        <f>ROUND(BD94, 2)</f>
        <v>0</v>
      </c>
      <c r="X33" s="182"/>
      <c r="Y33" s="182"/>
      <c r="Z33" s="182"/>
      <c r="AA33" s="182"/>
      <c r="AB33" s="182"/>
      <c r="AC33" s="182"/>
      <c r="AD33" s="182"/>
      <c r="AE33" s="182"/>
      <c r="AK33" s="181">
        <v>0</v>
      </c>
      <c r="AL33" s="182"/>
      <c r="AM33" s="182"/>
      <c r="AN33" s="182"/>
      <c r="AO33" s="182"/>
      <c r="AR33" s="31"/>
    </row>
    <row r="34" spans="1:57" s="2" customFormat="1" ht="6.95" customHeight="1" x14ac:dyDescent="0.2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 x14ac:dyDescent="0.2">
      <c r="A35" s="26"/>
      <c r="B35" s="27"/>
      <c r="C35" s="32"/>
      <c r="D35" s="33" t="s">
        <v>39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40</v>
      </c>
      <c r="U35" s="34"/>
      <c r="V35" s="34"/>
      <c r="W35" s="34"/>
      <c r="X35" s="184" t="s">
        <v>41</v>
      </c>
      <c r="Y35" s="185"/>
      <c r="Z35" s="185"/>
      <c r="AA35" s="185"/>
      <c r="AB35" s="185"/>
      <c r="AC35" s="34"/>
      <c r="AD35" s="34"/>
      <c r="AE35" s="34"/>
      <c r="AF35" s="34"/>
      <c r="AG35" s="34"/>
      <c r="AH35" s="34"/>
      <c r="AI35" s="34"/>
      <c r="AJ35" s="34"/>
      <c r="AK35" s="186">
        <f>SUM(AK26:AK33)</f>
        <v>0</v>
      </c>
      <c r="AL35" s="185"/>
      <c r="AM35" s="185"/>
      <c r="AN35" s="185"/>
      <c r="AO35" s="187"/>
      <c r="AP35" s="32"/>
      <c r="AQ35" s="32"/>
      <c r="AR35" s="27"/>
      <c r="BE35" s="26"/>
    </row>
    <row r="36" spans="1:57" s="2" customFormat="1" ht="6.95" customHeight="1" x14ac:dyDescent="0.2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 x14ac:dyDescent="0.2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 x14ac:dyDescent="0.2">
      <c r="B38" s="17"/>
      <c r="AR38" s="17"/>
    </row>
    <row r="39" spans="1:57" s="1" customFormat="1" ht="14.45" customHeight="1" x14ac:dyDescent="0.2">
      <c r="B39" s="17"/>
      <c r="AR39" s="17"/>
    </row>
    <row r="40" spans="1:57" s="1" customFormat="1" ht="14.45" customHeight="1" x14ac:dyDescent="0.2">
      <c r="B40" s="17"/>
      <c r="AR40" s="17"/>
    </row>
    <row r="41" spans="1:57" s="1" customFormat="1" ht="14.45" customHeight="1" x14ac:dyDescent="0.2">
      <c r="B41" s="17"/>
      <c r="AR41" s="17"/>
    </row>
    <row r="42" spans="1:57" s="1" customFormat="1" ht="14.45" customHeight="1" x14ac:dyDescent="0.2">
      <c r="B42" s="17"/>
      <c r="AR42" s="17"/>
    </row>
    <row r="43" spans="1:57" s="1" customFormat="1" ht="14.45" customHeight="1" x14ac:dyDescent="0.2">
      <c r="B43" s="17"/>
      <c r="AR43" s="17"/>
    </row>
    <row r="44" spans="1:57" s="1" customFormat="1" ht="14.45" customHeight="1" x14ac:dyDescent="0.2">
      <c r="B44" s="17"/>
      <c r="AR44" s="17"/>
    </row>
    <row r="45" spans="1:57" s="1" customFormat="1" ht="14.45" customHeight="1" x14ac:dyDescent="0.2">
      <c r="B45" s="17"/>
      <c r="AR45" s="17"/>
    </row>
    <row r="46" spans="1:57" s="1" customFormat="1" ht="14.45" customHeight="1" x14ac:dyDescent="0.2">
      <c r="B46" s="17"/>
      <c r="AR46" s="17"/>
    </row>
    <row r="47" spans="1:57" s="1" customFormat="1" ht="14.45" customHeight="1" x14ac:dyDescent="0.2">
      <c r="B47" s="17"/>
      <c r="AR47" s="17"/>
    </row>
    <row r="48" spans="1:57" s="1" customFormat="1" ht="14.45" customHeight="1" x14ac:dyDescent="0.2">
      <c r="B48" s="17"/>
      <c r="AR48" s="17"/>
    </row>
    <row r="49" spans="1:57" s="2" customFormat="1" ht="14.45" customHeight="1" x14ac:dyDescent="0.2">
      <c r="B49" s="36"/>
      <c r="D49" s="37" t="s">
        <v>42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43</v>
      </c>
      <c r="AI49" s="38"/>
      <c r="AJ49" s="38"/>
      <c r="AK49" s="38"/>
      <c r="AL49" s="38"/>
      <c r="AM49" s="38"/>
      <c r="AN49" s="38"/>
      <c r="AO49" s="38"/>
      <c r="AR49" s="36"/>
    </row>
    <row r="50" spans="1:57" x14ac:dyDescent="0.2">
      <c r="B50" s="17"/>
      <c r="AR50" s="17"/>
    </row>
    <row r="51" spans="1:57" x14ac:dyDescent="0.2">
      <c r="B51" s="17"/>
      <c r="AR51" s="17"/>
    </row>
    <row r="52" spans="1:57" x14ac:dyDescent="0.2">
      <c r="B52" s="17"/>
      <c r="AR52" s="17"/>
    </row>
    <row r="53" spans="1:57" x14ac:dyDescent="0.2">
      <c r="B53" s="17"/>
      <c r="AR53" s="17"/>
    </row>
    <row r="54" spans="1:57" x14ac:dyDescent="0.2">
      <c r="B54" s="17"/>
      <c r="AR54" s="17"/>
    </row>
    <row r="55" spans="1:57" x14ac:dyDescent="0.2">
      <c r="B55" s="17"/>
      <c r="AR55" s="17"/>
    </row>
    <row r="56" spans="1:57" x14ac:dyDescent="0.2">
      <c r="B56" s="17"/>
      <c r="AR56" s="17"/>
    </row>
    <row r="57" spans="1:57" x14ac:dyDescent="0.2">
      <c r="B57" s="17"/>
      <c r="AR57" s="17"/>
    </row>
    <row r="58" spans="1:57" x14ac:dyDescent="0.2">
      <c r="B58" s="17"/>
      <c r="AR58" s="17"/>
    </row>
    <row r="59" spans="1:57" x14ac:dyDescent="0.2">
      <c r="B59" s="17"/>
      <c r="AR59" s="17"/>
    </row>
    <row r="60" spans="1:57" s="2" customFormat="1" ht="12.75" x14ac:dyDescent="0.2">
      <c r="A60" s="26"/>
      <c r="B60" s="27"/>
      <c r="C60" s="26"/>
      <c r="D60" s="39" t="s">
        <v>44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9" t="s">
        <v>45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9" t="s">
        <v>44</v>
      </c>
      <c r="AI60" s="29"/>
      <c r="AJ60" s="29"/>
      <c r="AK60" s="29"/>
      <c r="AL60" s="29"/>
      <c r="AM60" s="39" t="s">
        <v>45</v>
      </c>
      <c r="AN60" s="29"/>
      <c r="AO60" s="29"/>
      <c r="AP60" s="26"/>
      <c r="AQ60" s="26"/>
      <c r="AR60" s="27"/>
      <c r="BE60" s="26"/>
    </row>
    <row r="61" spans="1:57" x14ac:dyDescent="0.2">
      <c r="B61" s="17"/>
      <c r="AR61" s="17"/>
    </row>
    <row r="62" spans="1:57" x14ac:dyDescent="0.2">
      <c r="B62" s="17"/>
      <c r="AR62" s="17"/>
    </row>
    <row r="63" spans="1:57" x14ac:dyDescent="0.2">
      <c r="B63" s="17"/>
      <c r="AR63" s="17"/>
    </row>
    <row r="64" spans="1:57" s="2" customFormat="1" ht="12.75" x14ac:dyDescent="0.2">
      <c r="A64" s="26"/>
      <c r="B64" s="27"/>
      <c r="C64" s="26"/>
      <c r="D64" s="37" t="s">
        <v>46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7" t="s">
        <v>47</v>
      </c>
      <c r="AI64" s="40"/>
      <c r="AJ64" s="40"/>
      <c r="AK64" s="40"/>
      <c r="AL64" s="40"/>
      <c r="AM64" s="40"/>
      <c r="AN64" s="40"/>
      <c r="AO64" s="40"/>
      <c r="AP64" s="26"/>
      <c r="AQ64" s="26"/>
      <c r="AR64" s="27"/>
      <c r="BE64" s="26"/>
    </row>
    <row r="65" spans="1:57" x14ac:dyDescent="0.2">
      <c r="B65" s="17"/>
      <c r="AR65" s="17"/>
    </row>
    <row r="66" spans="1:57" x14ac:dyDescent="0.2">
      <c r="B66" s="17"/>
      <c r="AR66" s="17"/>
    </row>
    <row r="67" spans="1:57" x14ac:dyDescent="0.2">
      <c r="B67" s="17"/>
      <c r="AR67" s="17"/>
    </row>
    <row r="68" spans="1:57" x14ac:dyDescent="0.2">
      <c r="B68" s="17"/>
      <c r="AR68" s="17"/>
    </row>
    <row r="69" spans="1:57" x14ac:dyDescent="0.2">
      <c r="B69" s="17"/>
      <c r="AR69" s="17"/>
    </row>
    <row r="70" spans="1:57" x14ac:dyDescent="0.2">
      <c r="B70" s="17"/>
      <c r="AR70" s="17"/>
    </row>
    <row r="71" spans="1:57" x14ac:dyDescent="0.2">
      <c r="B71" s="17"/>
      <c r="AR71" s="17"/>
    </row>
    <row r="72" spans="1:57" x14ac:dyDescent="0.2">
      <c r="B72" s="17"/>
      <c r="AR72" s="17"/>
    </row>
    <row r="73" spans="1:57" x14ac:dyDescent="0.2">
      <c r="B73" s="17"/>
      <c r="AR73" s="17"/>
    </row>
    <row r="74" spans="1:57" x14ac:dyDescent="0.2">
      <c r="B74" s="17"/>
      <c r="AR74" s="17"/>
    </row>
    <row r="75" spans="1:57" s="2" customFormat="1" ht="12.75" x14ac:dyDescent="0.2">
      <c r="A75" s="26"/>
      <c r="B75" s="27"/>
      <c r="C75" s="26"/>
      <c r="D75" s="39" t="s">
        <v>44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9" t="s">
        <v>45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39" t="s">
        <v>44</v>
      </c>
      <c r="AI75" s="29"/>
      <c r="AJ75" s="29"/>
      <c r="AK75" s="29"/>
      <c r="AL75" s="29"/>
      <c r="AM75" s="39" t="s">
        <v>45</v>
      </c>
      <c r="AN75" s="29"/>
      <c r="AO75" s="29"/>
      <c r="AP75" s="26"/>
      <c r="AQ75" s="26"/>
      <c r="AR75" s="27"/>
      <c r="BE75" s="26"/>
    </row>
    <row r="76" spans="1:57" s="2" customFormat="1" x14ac:dyDescent="0.2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 x14ac:dyDescent="0.2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7"/>
      <c r="BE77" s="26"/>
    </row>
    <row r="81" spans="1:91" s="2" customFormat="1" ht="6.95" customHeight="1" x14ac:dyDescent="0.2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7"/>
      <c r="BE81" s="26"/>
    </row>
    <row r="82" spans="1:91" s="2" customFormat="1" ht="24.95" customHeight="1" x14ac:dyDescent="0.2">
      <c r="A82" s="26"/>
      <c r="B82" s="27"/>
      <c r="C82" s="18" t="s">
        <v>48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1" s="2" customFormat="1" ht="6.95" customHeight="1" x14ac:dyDescent="0.2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1" s="4" customFormat="1" ht="12" customHeight="1" x14ac:dyDescent="0.2">
      <c r="B84" s="45"/>
      <c r="C84" s="23" t="s">
        <v>11</v>
      </c>
      <c r="L84" s="4" t="str">
        <f>K5</f>
        <v>M26</v>
      </c>
      <c r="AR84" s="45"/>
    </row>
    <row r="85" spans="1:91" s="5" customFormat="1" ht="36.950000000000003" customHeight="1" x14ac:dyDescent="0.2">
      <c r="B85" s="46"/>
      <c r="C85" s="47" t="s">
        <v>13</v>
      </c>
      <c r="L85" s="172" t="str">
        <f>K6</f>
        <v>Rekonštrukcia murovaného oplotenia</v>
      </c>
      <c r="M85" s="173"/>
      <c r="N85" s="173"/>
      <c r="O85" s="173"/>
      <c r="P85" s="173"/>
      <c r="Q85" s="173"/>
      <c r="R85" s="173"/>
      <c r="S85" s="173"/>
      <c r="T85" s="173"/>
      <c r="U85" s="173"/>
      <c r="V85" s="173"/>
      <c r="W85" s="173"/>
      <c r="X85" s="173"/>
      <c r="Y85" s="173"/>
      <c r="Z85" s="173"/>
      <c r="AA85" s="173"/>
      <c r="AB85" s="173"/>
      <c r="AC85" s="173"/>
      <c r="AD85" s="173"/>
      <c r="AE85" s="173"/>
      <c r="AF85" s="173"/>
      <c r="AG85" s="173"/>
      <c r="AH85" s="173"/>
      <c r="AI85" s="173"/>
      <c r="AJ85" s="173"/>
      <c r="AK85" s="173"/>
      <c r="AL85" s="173"/>
      <c r="AM85" s="173"/>
      <c r="AN85" s="173"/>
      <c r="AO85" s="173"/>
      <c r="AR85" s="46"/>
    </row>
    <row r="86" spans="1:91" s="2" customFormat="1" ht="6.95" customHeight="1" x14ac:dyDescent="0.2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1" s="2" customFormat="1" ht="12" customHeight="1" x14ac:dyDescent="0.2">
      <c r="A87" s="26"/>
      <c r="B87" s="27"/>
      <c r="C87" s="23" t="s">
        <v>17</v>
      </c>
      <c r="D87" s="26"/>
      <c r="E87" s="26"/>
      <c r="F87" s="26"/>
      <c r="G87" s="26"/>
      <c r="H87" s="26"/>
      <c r="I87" s="26"/>
      <c r="J87" s="26"/>
      <c r="K87" s="26"/>
      <c r="L87" s="48" t="str">
        <f>IF(K8="","",K8)</f>
        <v>Areál pamätníka SNP v Kľaku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19</v>
      </c>
      <c r="AJ87" s="26"/>
      <c r="AK87" s="26"/>
      <c r="AL87" s="26"/>
      <c r="AM87" s="174"/>
      <c r="AN87" s="174"/>
      <c r="AO87" s="26"/>
      <c r="AP87" s="26"/>
      <c r="AQ87" s="26"/>
      <c r="AR87" s="27"/>
      <c r="BE87" s="26"/>
    </row>
    <row r="88" spans="1:91" s="2" customFormat="1" ht="6.95" customHeight="1" x14ac:dyDescent="0.2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1" s="2" customFormat="1" ht="15.2" customHeight="1" x14ac:dyDescent="0.2">
      <c r="A89" s="26"/>
      <c r="B89" s="27"/>
      <c r="C89" s="23" t="s">
        <v>20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 xml:space="preserve"> </v>
      </c>
      <c r="M89" s="26"/>
      <c r="N89" s="26"/>
      <c r="O89" s="26"/>
      <c r="P89" s="26"/>
      <c r="Q89" s="26"/>
      <c r="R89" s="164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25</v>
      </c>
      <c r="AJ89" s="26"/>
      <c r="AK89" s="26"/>
      <c r="AL89" s="26"/>
      <c r="AM89" s="175" t="str">
        <f>IF(E17="","",E17)</f>
        <v xml:space="preserve"> </v>
      </c>
      <c r="AN89" s="176"/>
      <c r="AO89" s="176"/>
      <c r="AP89" s="176"/>
      <c r="AQ89" s="26"/>
      <c r="AR89" s="27"/>
      <c r="AS89" s="177" t="s">
        <v>49</v>
      </c>
      <c r="AT89" s="178"/>
      <c r="AU89" s="50"/>
      <c r="AV89" s="50"/>
      <c r="AW89" s="50"/>
      <c r="AX89" s="50"/>
      <c r="AY89" s="50"/>
      <c r="AZ89" s="50"/>
      <c r="BA89" s="50"/>
      <c r="BB89" s="50"/>
      <c r="BC89" s="50"/>
      <c r="BD89" s="51"/>
      <c r="BE89" s="26"/>
    </row>
    <row r="90" spans="1:91" s="2" customFormat="1" ht="15.2" customHeight="1" x14ac:dyDescent="0.2">
      <c r="A90" s="26"/>
      <c r="B90" s="27"/>
      <c r="C90" s="23" t="s">
        <v>24</v>
      </c>
      <c r="D90" s="26"/>
      <c r="E90" s="26"/>
      <c r="F90" s="26"/>
      <c r="G90" s="26"/>
      <c r="H90" s="26"/>
      <c r="I90" s="26"/>
      <c r="J90" s="26"/>
      <c r="K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27</v>
      </c>
      <c r="AJ90" s="26"/>
      <c r="AK90" s="26"/>
      <c r="AL90" s="26"/>
      <c r="AM90" s="175" t="str">
        <f>IF(E20="","",E20)</f>
        <v xml:space="preserve"> </v>
      </c>
      <c r="AN90" s="176"/>
      <c r="AO90" s="176"/>
      <c r="AP90" s="176"/>
      <c r="AQ90" s="26"/>
      <c r="AR90" s="27"/>
      <c r="AS90" s="179"/>
      <c r="AT90" s="180"/>
      <c r="AU90" s="52"/>
      <c r="AV90" s="52"/>
      <c r="AW90" s="52"/>
      <c r="AX90" s="52"/>
      <c r="AY90" s="52"/>
      <c r="AZ90" s="52"/>
      <c r="BA90" s="52"/>
      <c r="BB90" s="52"/>
      <c r="BC90" s="52"/>
      <c r="BD90" s="53"/>
      <c r="BE90" s="26"/>
    </row>
    <row r="91" spans="1:91" s="2" customFormat="1" ht="10.9" customHeight="1" x14ac:dyDescent="0.2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79"/>
      <c r="AT91" s="180"/>
      <c r="AU91" s="52"/>
      <c r="AV91" s="52"/>
      <c r="AW91" s="52"/>
      <c r="AX91" s="52"/>
      <c r="AY91" s="52"/>
      <c r="AZ91" s="52"/>
      <c r="BA91" s="52"/>
      <c r="BB91" s="52"/>
      <c r="BC91" s="52"/>
      <c r="BD91" s="53"/>
      <c r="BE91" s="26"/>
    </row>
    <row r="92" spans="1:91" s="2" customFormat="1" ht="29.25" customHeight="1" x14ac:dyDescent="0.2">
      <c r="A92" s="26"/>
      <c r="B92" s="27"/>
      <c r="C92" s="167" t="s">
        <v>50</v>
      </c>
      <c r="D92" s="168"/>
      <c r="E92" s="168"/>
      <c r="F92" s="168"/>
      <c r="G92" s="168"/>
      <c r="H92" s="54"/>
      <c r="I92" s="169" t="s">
        <v>51</v>
      </c>
      <c r="J92" s="168"/>
      <c r="K92" s="168"/>
      <c r="L92" s="168"/>
      <c r="M92" s="168"/>
      <c r="N92" s="168"/>
      <c r="O92" s="168"/>
      <c r="P92" s="168"/>
      <c r="Q92" s="168"/>
      <c r="R92" s="168"/>
      <c r="S92" s="168"/>
      <c r="T92" s="168"/>
      <c r="U92" s="168"/>
      <c r="V92" s="168"/>
      <c r="W92" s="168"/>
      <c r="X92" s="168"/>
      <c r="Y92" s="168"/>
      <c r="Z92" s="168"/>
      <c r="AA92" s="168"/>
      <c r="AB92" s="168"/>
      <c r="AC92" s="168"/>
      <c r="AD92" s="168"/>
      <c r="AE92" s="168"/>
      <c r="AF92" s="168"/>
      <c r="AG92" s="170" t="s">
        <v>52</v>
      </c>
      <c r="AH92" s="168"/>
      <c r="AI92" s="168"/>
      <c r="AJ92" s="168"/>
      <c r="AK92" s="168"/>
      <c r="AL92" s="168"/>
      <c r="AM92" s="168"/>
      <c r="AN92" s="169" t="s">
        <v>53</v>
      </c>
      <c r="AO92" s="168"/>
      <c r="AP92" s="171"/>
      <c r="AQ92" s="55" t="s">
        <v>54</v>
      </c>
      <c r="AR92" s="27"/>
      <c r="AS92" s="56" t="s">
        <v>55</v>
      </c>
      <c r="AT92" s="57" t="s">
        <v>56</v>
      </c>
      <c r="AU92" s="57" t="s">
        <v>57</v>
      </c>
      <c r="AV92" s="57" t="s">
        <v>58</v>
      </c>
      <c r="AW92" s="57" t="s">
        <v>59</v>
      </c>
      <c r="AX92" s="57" t="s">
        <v>60</v>
      </c>
      <c r="AY92" s="57" t="s">
        <v>61</v>
      </c>
      <c r="AZ92" s="57" t="s">
        <v>62</v>
      </c>
      <c r="BA92" s="57" t="s">
        <v>63</v>
      </c>
      <c r="BB92" s="57" t="s">
        <v>64</v>
      </c>
      <c r="BC92" s="57" t="s">
        <v>65</v>
      </c>
      <c r="BD92" s="58" t="s">
        <v>66</v>
      </c>
      <c r="BE92" s="26"/>
    </row>
    <row r="93" spans="1:91" s="2" customFormat="1" ht="10.9" customHeight="1" x14ac:dyDescent="0.2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59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1"/>
      <c r="BE93" s="26"/>
    </row>
    <row r="94" spans="1:91" s="6" customFormat="1" ht="32.450000000000003" customHeight="1" x14ac:dyDescent="0.2">
      <c r="B94" s="62"/>
      <c r="C94" s="63" t="s">
        <v>67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191">
        <f>ROUND(AG95,2)</f>
        <v>0</v>
      </c>
      <c r="AH94" s="191"/>
      <c r="AI94" s="191"/>
      <c r="AJ94" s="191"/>
      <c r="AK94" s="191"/>
      <c r="AL94" s="191"/>
      <c r="AM94" s="191"/>
      <c r="AN94" s="192">
        <f>SUM(AG94,AT94)</f>
        <v>0</v>
      </c>
      <c r="AO94" s="192"/>
      <c r="AP94" s="192"/>
      <c r="AQ94" s="66" t="s">
        <v>1</v>
      </c>
      <c r="AR94" s="62"/>
      <c r="AS94" s="67">
        <f>ROUND(AS95,2)</f>
        <v>0</v>
      </c>
      <c r="AT94" s="68">
        <f>ROUND(SUM(AV94:AW94),2)</f>
        <v>0</v>
      </c>
      <c r="AU94" s="69">
        <f>ROUND(AU95,5)</f>
        <v>478.09309999999999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ROUND(AZ95,2)</f>
        <v>0</v>
      </c>
      <c r="BA94" s="68">
        <f>ROUND(BA95,2)</f>
        <v>0</v>
      </c>
      <c r="BB94" s="68">
        <f>ROUND(BB95,2)</f>
        <v>0</v>
      </c>
      <c r="BC94" s="68">
        <f>ROUND(BC95,2)</f>
        <v>0</v>
      </c>
      <c r="BD94" s="70">
        <f>ROUND(BD95,2)</f>
        <v>0</v>
      </c>
      <c r="BS94" s="71" t="s">
        <v>68</v>
      </c>
      <c r="BT94" s="71" t="s">
        <v>69</v>
      </c>
      <c r="BU94" s="72" t="s">
        <v>70</v>
      </c>
      <c r="BV94" s="71" t="s">
        <v>71</v>
      </c>
      <c r="BW94" s="71" t="s">
        <v>4</v>
      </c>
      <c r="BX94" s="71" t="s">
        <v>72</v>
      </c>
      <c r="CL94" s="71" t="s">
        <v>1</v>
      </c>
    </row>
    <row r="95" spans="1:91" s="7" customFormat="1" ht="16.5" customHeight="1" x14ac:dyDescent="0.2">
      <c r="A95" s="73" t="s">
        <v>73</v>
      </c>
      <c r="B95" s="74"/>
      <c r="C95" s="75"/>
      <c r="D95" s="190" t="s">
        <v>74</v>
      </c>
      <c r="E95" s="190"/>
      <c r="F95" s="190"/>
      <c r="G95" s="190"/>
      <c r="H95" s="190"/>
      <c r="I95" s="76"/>
      <c r="J95" s="190" t="s">
        <v>14</v>
      </c>
      <c r="K95" s="190"/>
      <c r="L95" s="190"/>
      <c r="M95" s="190"/>
      <c r="N95" s="190"/>
      <c r="O95" s="190"/>
      <c r="P95" s="190"/>
      <c r="Q95" s="190"/>
      <c r="R95" s="190"/>
      <c r="S95" s="190"/>
      <c r="T95" s="190"/>
      <c r="U95" s="190"/>
      <c r="V95" s="190"/>
      <c r="W95" s="190"/>
      <c r="X95" s="190"/>
      <c r="Y95" s="190"/>
      <c r="Z95" s="190"/>
      <c r="AA95" s="190"/>
      <c r="AB95" s="190"/>
      <c r="AC95" s="190"/>
      <c r="AD95" s="190"/>
      <c r="AE95" s="190"/>
      <c r="AF95" s="190"/>
      <c r="AG95" s="188">
        <f>'01 - Rekonštrukcia murova...'!J30</f>
        <v>0</v>
      </c>
      <c r="AH95" s="189"/>
      <c r="AI95" s="189"/>
      <c r="AJ95" s="189"/>
      <c r="AK95" s="189"/>
      <c r="AL95" s="189"/>
      <c r="AM95" s="189"/>
      <c r="AN95" s="188">
        <f>SUM(AG95,AT95)</f>
        <v>0</v>
      </c>
      <c r="AO95" s="189"/>
      <c r="AP95" s="189"/>
      <c r="AQ95" s="77" t="s">
        <v>75</v>
      </c>
      <c r="AR95" s="74"/>
      <c r="AS95" s="78">
        <v>0</v>
      </c>
      <c r="AT95" s="79">
        <f>ROUND(SUM(AV95:AW95),2)</f>
        <v>0</v>
      </c>
      <c r="AU95" s="80">
        <f>'01 - Rekonštrukcia murova...'!P126</f>
        <v>478.09310399999993</v>
      </c>
      <c r="AV95" s="79">
        <f>'01 - Rekonštrukcia murova...'!J33</f>
        <v>0</v>
      </c>
      <c r="AW95" s="79">
        <f>'01 - Rekonštrukcia murova...'!J34</f>
        <v>0</v>
      </c>
      <c r="AX95" s="79">
        <f>'01 - Rekonštrukcia murova...'!J35</f>
        <v>0</v>
      </c>
      <c r="AY95" s="79">
        <f>'01 - Rekonštrukcia murova...'!J36</f>
        <v>0</v>
      </c>
      <c r="AZ95" s="79">
        <f>'01 - Rekonštrukcia murova...'!F33</f>
        <v>0</v>
      </c>
      <c r="BA95" s="79">
        <f>'01 - Rekonštrukcia murova...'!F34</f>
        <v>0</v>
      </c>
      <c r="BB95" s="79">
        <f>'01 - Rekonštrukcia murova...'!F35</f>
        <v>0</v>
      </c>
      <c r="BC95" s="79">
        <f>'01 - Rekonštrukcia murova...'!F36</f>
        <v>0</v>
      </c>
      <c r="BD95" s="81">
        <f>'01 - Rekonštrukcia murova...'!F37</f>
        <v>0</v>
      </c>
      <c r="BT95" s="82" t="s">
        <v>76</v>
      </c>
      <c r="BV95" s="82" t="s">
        <v>71</v>
      </c>
      <c r="BW95" s="82" t="s">
        <v>77</v>
      </c>
      <c r="BX95" s="82" t="s">
        <v>4</v>
      </c>
      <c r="CL95" s="82" t="s">
        <v>1</v>
      </c>
      <c r="CM95" s="82" t="s">
        <v>69</v>
      </c>
    </row>
    <row r="96" spans="1:91" s="2" customFormat="1" ht="30" customHeight="1" x14ac:dyDescent="0.2">
      <c r="A96" s="26"/>
      <c r="B96" s="27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7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</row>
    <row r="97" spans="1:57" s="2" customFormat="1" ht="6.95" customHeight="1" x14ac:dyDescent="0.2">
      <c r="A97" s="26"/>
      <c r="B97" s="41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27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</row>
  </sheetData>
  <mergeCells count="40">
    <mergeCell ref="K5:AO5"/>
    <mergeCell ref="K6:AO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AK31:AO31"/>
    <mergeCell ref="L31:P31"/>
    <mergeCell ref="W32:AE32"/>
    <mergeCell ref="AK32:AO32"/>
    <mergeCell ref="L32:P32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</mergeCells>
  <hyperlinks>
    <hyperlink ref="A95" location="'01 - Rekonštrukcia murova...'!C2" display="/"/>
  </hyperlinks>
  <pageMargins left="0.39374999999999999" right="0.39374999999999999" top="0.39374999999999999" bottom="0.39374999999999999" header="0" footer="0"/>
  <pageSetup paperSize="9" scale="69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63"/>
  <sheetViews>
    <sheetView showGridLines="0" tabSelected="1" topLeftCell="A146" workbookViewId="0">
      <selection activeCell="F151" sqref="F151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x14ac:dyDescent="0.2">
      <c r="A1" s="83"/>
    </row>
    <row r="2" spans="1:46" s="1" customFormat="1" ht="36.950000000000003" customHeight="1" x14ac:dyDescent="0.2">
      <c r="L2" s="165" t="s">
        <v>5</v>
      </c>
      <c r="M2" s="166"/>
      <c r="N2" s="166"/>
      <c r="O2" s="166"/>
      <c r="P2" s="166"/>
      <c r="Q2" s="166"/>
      <c r="R2" s="166"/>
      <c r="S2" s="166"/>
      <c r="T2" s="166"/>
      <c r="U2" s="166"/>
      <c r="V2" s="166"/>
      <c r="AT2" s="14" t="s">
        <v>77</v>
      </c>
    </row>
    <row r="3" spans="1:46" s="1" customFormat="1" ht="6.9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69</v>
      </c>
    </row>
    <row r="4" spans="1:46" s="1" customFormat="1" ht="24.95" customHeight="1" x14ac:dyDescent="0.2">
      <c r="B4" s="17"/>
      <c r="D4" s="18" t="s">
        <v>78</v>
      </c>
      <c r="L4" s="17"/>
      <c r="M4" s="84" t="s">
        <v>9</v>
      </c>
      <c r="AT4" s="14" t="s">
        <v>3</v>
      </c>
    </row>
    <row r="5" spans="1:46" s="1" customFormat="1" ht="6.95" customHeight="1" x14ac:dyDescent="0.2">
      <c r="B5" s="17"/>
      <c r="L5" s="17"/>
    </row>
    <row r="6" spans="1:46" s="1" customFormat="1" ht="12" customHeight="1" x14ac:dyDescent="0.2">
      <c r="B6" s="17"/>
      <c r="D6" s="23" t="s">
        <v>13</v>
      </c>
      <c r="L6" s="17"/>
    </row>
    <row r="7" spans="1:46" s="1" customFormat="1" ht="16.5" customHeight="1" x14ac:dyDescent="0.2">
      <c r="B7" s="17"/>
      <c r="E7" s="200" t="str">
        <f>'Rekapitulácia stavby'!K6</f>
        <v>Rekonštrukcia murovaného oplotenia</v>
      </c>
      <c r="F7" s="201"/>
      <c r="G7" s="201"/>
      <c r="H7" s="201"/>
      <c r="L7" s="17"/>
    </row>
    <row r="8" spans="1:46" s="2" customFormat="1" ht="12" customHeight="1" x14ac:dyDescent="0.2">
      <c r="A8" s="26"/>
      <c r="B8" s="27"/>
      <c r="C8" s="26"/>
      <c r="D8" s="23" t="s">
        <v>79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 x14ac:dyDescent="0.2">
      <c r="A9" s="26"/>
      <c r="B9" s="27"/>
      <c r="C9" s="26"/>
      <c r="D9" s="26"/>
      <c r="E9" s="172" t="s">
        <v>80</v>
      </c>
      <c r="F9" s="199"/>
      <c r="G9" s="199"/>
      <c r="H9" s="199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x14ac:dyDescent="0.2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 x14ac:dyDescent="0.2">
      <c r="A11" s="26"/>
      <c r="B11" s="27"/>
      <c r="C11" s="26"/>
      <c r="D11" s="23" t="s">
        <v>15</v>
      </c>
      <c r="E11" s="26"/>
      <c r="F11" s="21" t="s">
        <v>1</v>
      </c>
      <c r="G11" s="26"/>
      <c r="H11" s="26"/>
      <c r="I11" s="23" t="s">
        <v>16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 x14ac:dyDescent="0.2">
      <c r="A12" s="26"/>
      <c r="B12" s="27"/>
      <c r="C12" s="26"/>
      <c r="D12" s="23" t="s">
        <v>17</v>
      </c>
      <c r="E12" s="26"/>
      <c r="F12" s="21" t="s">
        <v>18</v>
      </c>
      <c r="G12" s="26"/>
      <c r="H12" s="26"/>
      <c r="I12" s="23" t="s">
        <v>19</v>
      </c>
      <c r="J12" s="49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 x14ac:dyDescent="0.2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 x14ac:dyDescent="0.2">
      <c r="A14" s="26"/>
      <c r="B14" s="27"/>
      <c r="C14" s="26"/>
      <c r="D14" s="23" t="s">
        <v>20</v>
      </c>
      <c r="E14" s="26"/>
      <c r="F14" s="26"/>
      <c r="G14" s="26"/>
      <c r="H14" s="26"/>
      <c r="I14" s="23" t="s">
        <v>21</v>
      </c>
      <c r="J14" s="21" t="str">
        <f>IF('Rekapitulácia stavby'!AN10="","",'Rekapitulácia stavby'!AN10)</f>
        <v/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 x14ac:dyDescent="0.2">
      <c r="A15" s="26"/>
      <c r="B15" s="27"/>
      <c r="C15" s="26"/>
      <c r="D15" s="26"/>
      <c r="E15" s="21" t="str">
        <f>IF('Rekapitulácia stavby'!E11="","",'Rekapitulácia stavby'!E11)</f>
        <v xml:space="preserve"> </v>
      </c>
      <c r="F15" s="26"/>
      <c r="G15" s="26"/>
      <c r="H15" s="26"/>
      <c r="I15" s="23" t="s">
        <v>23</v>
      </c>
      <c r="J15" s="21" t="str">
        <f>IF('Rekapitulácia stavby'!AN11="","",'Rekapitulácia stavby'!AN11)</f>
        <v/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 x14ac:dyDescent="0.2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 x14ac:dyDescent="0.2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21</v>
      </c>
      <c r="J17" s="21"/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 x14ac:dyDescent="0.2">
      <c r="A18" s="26"/>
      <c r="B18" s="27"/>
      <c r="C18" s="26"/>
      <c r="D18" s="26"/>
      <c r="E18" s="193"/>
      <c r="F18" s="193"/>
      <c r="G18" s="193"/>
      <c r="H18" s="193"/>
      <c r="I18" s="23" t="s">
        <v>23</v>
      </c>
      <c r="J18" s="163"/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 x14ac:dyDescent="0.2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 x14ac:dyDescent="0.2">
      <c r="A20" s="26"/>
      <c r="B20" s="27"/>
      <c r="C20" s="26"/>
      <c r="D20" s="23" t="s">
        <v>25</v>
      </c>
      <c r="E20" s="26"/>
      <c r="F20" s="26"/>
      <c r="G20" s="26"/>
      <c r="H20" s="26"/>
      <c r="I20" s="23" t="s">
        <v>21</v>
      </c>
      <c r="J20" s="21" t="str">
        <f>IF('Rekapitulácia stavby'!AN16="","",'Rekapitulácia stavby'!AN16)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 x14ac:dyDescent="0.2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23</v>
      </c>
      <c r="J21" s="21" t="str">
        <f>IF('Rekapitulácia stavby'!AN17="","",'Rekapitulácia stavby'!AN17)</f>
        <v/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 x14ac:dyDescent="0.2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 x14ac:dyDescent="0.2">
      <c r="A23" s="26"/>
      <c r="B23" s="27"/>
      <c r="C23" s="26"/>
      <c r="D23" s="23" t="s">
        <v>27</v>
      </c>
      <c r="E23" s="26"/>
      <c r="F23" s="26"/>
      <c r="G23" s="26"/>
      <c r="H23" s="26"/>
      <c r="I23" s="23" t="s">
        <v>21</v>
      </c>
      <c r="J23" s="21" t="str">
        <f>IF('Rekapitulácia stavby'!AN19="","",'Rekapitulácia stavby'!AN19)</f>
        <v/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 x14ac:dyDescent="0.2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23</v>
      </c>
      <c r="J24" s="21" t="str">
        <f>IF('Rekapitulácia stavby'!AN20="","",'Rekapitulácia stavby'!AN20)</f>
        <v/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 x14ac:dyDescent="0.2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 x14ac:dyDescent="0.2">
      <c r="A26" s="26"/>
      <c r="B26" s="27"/>
      <c r="C26" s="26"/>
      <c r="D26" s="23" t="s">
        <v>28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 x14ac:dyDescent="0.2">
      <c r="A27" s="85"/>
      <c r="B27" s="86"/>
      <c r="C27" s="85"/>
      <c r="D27" s="85"/>
      <c r="E27" s="195" t="s">
        <v>1</v>
      </c>
      <c r="F27" s="195"/>
      <c r="G27" s="195"/>
      <c r="H27" s="195"/>
      <c r="I27" s="85"/>
      <c r="J27" s="85"/>
      <c r="K27" s="85"/>
      <c r="L27" s="87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</row>
    <row r="28" spans="1:31" s="2" customFormat="1" ht="6.95" customHeight="1" x14ac:dyDescent="0.2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 x14ac:dyDescent="0.2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 x14ac:dyDescent="0.2">
      <c r="A30" s="26"/>
      <c r="B30" s="27"/>
      <c r="C30" s="26"/>
      <c r="D30" s="88" t="s">
        <v>29</v>
      </c>
      <c r="E30" s="26"/>
      <c r="F30" s="26"/>
      <c r="G30" s="26"/>
      <c r="H30" s="26"/>
      <c r="I30" s="26"/>
      <c r="J30" s="65">
        <f>ROUND(J126, 2)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 x14ac:dyDescent="0.2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 x14ac:dyDescent="0.2">
      <c r="A32" s="26"/>
      <c r="B32" s="27"/>
      <c r="C32" s="26"/>
      <c r="D32" s="26"/>
      <c r="E32" s="26"/>
      <c r="F32" s="30" t="s">
        <v>31</v>
      </c>
      <c r="G32" s="26"/>
      <c r="H32" s="26"/>
      <c r="I32" s="30" t="s">
        <v>30</v>
      </c>
      <c r="J32" s="30" t="s">
        <v>32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customHeight="1" x14ac:dyDescent="0.2">
      <c r="A33" s="26"/>
      <c r="B33" s="27"/>
      <c r="C33" s="26"/>
      <c r="D33" s="89" t="s">
        <v>33</v>
      </c>
      <c r="E33" s="23" t="s">
        <v>34</v>
      </c>
      <c r="F33" s="90">
        <f>ROUND((SUM(BE126:BE162)),  2)</f>
        <v>0</v>
      </c>
      <c r="G33" s="26"/>
      <c r="H33" s="26"/>
      <c r="I33" s="91">
        <v>0.2</v>
      </c>
      <c r="J33" s="90">
        <f>ROUND(((SUM(BE126:BE162))*I33),  2)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 x14ac:dyDescent="0.2">
      <c r="A34" s="26"/>
      <c r="B34" s="27"/>
      <c r="C34" s="26"/>
      <c r="D34" s="26"/>
      <c r="E34" s="23" t="s">
        <v>35</v>
      </c>
      <c r="F34" s="90">
        <f>ROUND((SUM(BF126:BF162)),  2)</f>
        <v>0</v>
      </c>
      <c r="G34" s="26"/>
      <c r="H34" s="26"/>
      <c r="I34" s="91">
        <v>0.2</v>
      </c>
      <c r="J34" s="90">
        <f>ROUND(((SUM(BF126:BF162))*I34), 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 x14ac:dyDescent="0.2">
      <c r="A35" s="26"/>
      <c r="B35" s="27"/>
      <c r="C35" s="26"/>
      <c r="D35" s="26"/>
      <c r="E35" s="23" t="s">
        <v>36</v>
      </c>
      <c r="F35" s="90">
        <f>ROUND((SUM(BG126:BG162)),  2)</f>
        <v>0</v>
      </c>
      <c r="G35" s="26"/>
      <c r="H35" s="26"/>
      <c r="I35" s="91">
        <v>0.2</v>
      </c>
      <c r="J35" s="90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 x14ac:dyDescent="0.2">
      <c r="A36" s="26"/>
      <c r="B36" s="27"/>
      <c r="C36" s="26"/>
      <c r="D36" s="26"/>
      <c r="E36" s="23" t="s">
        <v>37</v>
      </c>
      <c r="F36" s="90">
        <f>ROUND((SUM(BH126:BH162)),  2)</f>
        <v>0</v>
      </c>
      <c r="G36" s="26"/>
      <c r="H36" s="26"/>
      <c r="I36" s="91">
        <v>0.2</v>
      </c>
      <c r="J36" s="90">
        <f>0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 x14ac:dyDescent="0.2">
      <c r="A37" s="26"/>
      <c r="B37" s="27"/>
      <c r="C37" s="26"/>
      <c r="D37" s="26"/>
      <c r="E37" s="23" t="s">
        <v>38</v>
      </c>
      <c r="F37" s="90">
        <f>ROUND((SUM(BI126:BI162)),  2)</f>
        <v>0</v>
      </c>
      <c r="G37" s="26"/>
      <c r="H37" s="26"/>
      <c r="I37" s="91">
        <v>0</v>
      </c>
      <c r="J37" s="90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customHeight="1" x14ac:dyDescent="0.2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 x14ac:dyDescent="0.2">
      <c r="A39" s="26"/>
      <c r="B39" s="27"/>
      <c r="C39" s="92"/>
      <c r="D39" s="93" t="s">
        <v>39</v>
      </c>
      <c r="E39" s="54"/>
      <c r="F39" s="54"/>
      <c r="G39" s="94" t="s">
        <v>40</v>
      </c>
      <c r="H39" s="95" t="s">
        <v>41</v>
      </c>
      <c r="I39" s="54"/>
      <c r="J39" s="96">
        <f>SUM(J30:J37)</f>
        <v>0</v>
      </c>
      <c r="K39" s="97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customHeight="1" x14ac:dyDescent="0.2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5" customHeight="1" x14ac:dyDescent="0.2">
      <c r="B41" s="17"/>
      <c r="L41" s="17"/>
    </row>
    <row r="42" spans="1:31" s="1" customFormat="1" ht="14.45" customHeight="1" x14ac:dyDescent="0.2">
      <c r="B42" s="17"/>
      <c r="L42" s="17"/>
    </row>
    <row r="43" spans="1:31" s="1" customFormat="1" ht="14.45" customHeight="1" x14ac:dyDescent="0.2">
      <c r="B43" s="17"/>
      <c r="L43" s="17"/>
    </row>
    <row r="44" spans="1:31" s="1" customFormat="1" ht="14.45" customHeight="1" x14ac:dyDescent="0.2">
      <c r="B44" s="17"/>
      <c r="L44" s="17"/>
    </row>
    <row r="45" spans="1:31" s="1" customFormat="1" ht="14.45" customHeight="1" x14ac:dyDescent="0.2">
      <c r="B45" s="17"/>
      <c r="L45" s="17"/>
    </row>
    <row r="46" spans="1:31" s="1" customFormat="1" ht="14.45" customHeight="1" x14ac:dyDescent="0.2">
      <c r="B46" s="17"/>
      <c r="L46" s="17"/>
    </row>
    <row r="47" spans="1:31" s="1" customFormat="1" ht="14.45" customHeight="1" x14ac:dyDescent="0.2">
      <c r="B47" s="17"/>
      <c r="L47" s="17"/>
    </row>
    <row r="48" spans="1:31" s="1" customFormat="1" ht="14.45" customHeight="1" x14ac:dyDescent="0.2">
      <c r="B48" s="17"/>
      <c r="L48" s="17"/>
    </row>
    <row r="49" spans="1:31" s="1" customFormat="1" ht="14.45" customHeight="1" x14ac:dyDescent="0.2">
      <c r="B49" s="17"/>
      <c r="L49" s="17"/>
    </row>
    <row r="50" spans="1:31" s="2" customFormat="1" ht="14.45" customHeight="1" x14ac:dyDescent="0.2">
      <c r="B50" s="36"/>
      <c r="D50" s="37" t="s">
        <v>42</v>
      </c>
      <c r="E50" s="38"/>
      <c r="F50" s="38"/>
      <c r="G50" s="37" t="s">
        <v>43</v>
      </c>
      <c r="H50" s="38"/>
      <c r="I50" s="38"/>
      <c r="J50" s="38"/>
      <c r="K50" s="38"/>
      <c r="L50" s="36"/>
    </row>
    <row r="51" spans="1:31" x14ac:dyDescent="0.2">
      <c r="B51" s="17"/>
      <c r="L51" s="17"/>
    </row>
    <row r="52" spans="1:31" x14ac:dyDescent="0.2">
      <c r="B52" s="17"/>
      <c r="L52" s="17"/>
    </row>
    <row r="53" spans="1:31" x14ac:dyDescent="0.2">
      <c r="B53" s="17"/>
      <c r="L53" s="17"/>
    </row>
    <row r="54" spans="1:31" x14ac:dyDescent="0.2">
      <c r="B54" s="17"/>
      <c r="L54" s="17"/>
    </row>
    <row r="55" spans="1:31" x14ac:dyDescent="0.2">
      <c r="B55" s="17"/>
      <c r="L55" s="17"/>
    </row>
    <row r="56" spans="1:31" x14ac:dyDescent="0.2">
      <c r="B56" s="17"/>
      <c r="L56" s="17"/>
    </row>
    <row r="57" spans="1:31" x14ac:dyDescent="0.2">
      <c r="B57" s="17"/>
      <c r="L57" s="17"/>
    </row>
    <row r="58" spans="1:31" x14ac:dyDescent="0.2">
      <c r="B58" s="17"/>
      <c r="L58" s="17"/>
    </row>
    <row r="59" spans="1:31" x14ac:dyDescent="0.2">
      <c r="B59" s="17"/>
      <c r="L59" s="17"/>
    </row>
    <row r="60" spans="1:31" x14ac:dyDescent="0.2">
      <c r="B60" s="17"/>
      <c r="L60" s="17"/>
    </row>
    <row r="61" spans="1:31" s="2" customFormat="1" ht="12.75" x14ac:dyDescent="0.2">
      <c r="A61" s="26"/>
      <c r="B61" s="27"/>
      <c r="C61" s="26"/>
      <c r="D61" s="39" t="s">
        <v>44</v>
      </c>
      <c r="E61" s="29"/>
      <c r="F61" s="98" t="s">
        <v>45</v>
      </c>
      <c r="G61" s="39" t="s">
        <v>44</v>
      </c>
      <c r="H61" s="29"/>
      <c r="I61" s="29"/>
      <c r="J61" s="99" t="s">
        <v>45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 x14ac:dyDescent="0.2">
      <c r="B62" s="17"/>
      <c r="L62" s="17"/>
    </row>
    <row r="63" spans="1:31" x14ac:dyDescent="0.2">
      <c r="B63" s="17"/>
      <c r="L63" s="17"/>
    </row>
    <row r="64" spans="1:31" x14ac:dyDescent="0.2">
      <c r="B64" s="17"/>
      <c r="L64" s="17"/>
    </row>
    <row r="65" spans="1:31" s="2" customFormat="1" ht="12.75" x14ac:dyDescent="0.2">
      <c r="A65" s="26"/>
      <c r="B65" s="27"/>
      <c r="C65" s="26"/>
      <c r="D65" s="37" t="s">
        <v>46</v>
      </c>
      <c r="E65" s="40"/>
      <c r="F65" s="40"/>
      <c r="G65" s="37" t="s">
        <v>47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x14ac:dyDescent="0.2">
      <c r="B66" s="17"/>
      <c r="L66" s="17"/>
    </row>
    <row r="67" spans="1:31" x14ac:dyDescent="0.2">
      <c r="B67" s="17"/>
      <c r="L67" s="17"/>
    </row>
    <row r="68" spans="1:31" x14ac:dyDescent="0.2">
      <c r="B68" s="17"/>
      <c r="L68" s="17"/>
    </row>
    <row r="69" spans="1:31" x14ac:dyDescent="0.2">
      <c r="B69" s="17"/>
      <c r="L69" s="17"/>
    </row>
    <row r="70" spans="1:31" x14ac:dyDescent="0.2">
      <c r="B70" s="17"/>
      <c r="L70" s="17"/>
    </row>
    <row r="71" spans="1:31" x14ac:dyDescent="0.2">
      <c r="B71" s="17"/>
      <c r="L71" s="17"/>
    </row>
    <row r="72" spans="1:31" x14ac:dyDescent="0.2">
      <c r="B72" s="17"/>
      <c r="L72" s="17"/>
    </row>
    <row r="73" spans="1:31" x14ac:dyDescent="0.2">
      <c r="B73" s="17"/>
      <c r="L73" s="17"/>
    </row>
    <row r="74" spans="1:31" x14ac:dyDescent="0.2">
      <c r="B74" s="17"/>
      <c r="L74" s="17"/>
    </row>
    <row r="75" spans="1:31" x14ac:dyDescent="0.2">
      <c r="B75" s="17"/>
      <c r="L75" s="17"/>
    </row>
    <row r="76" spans="1:31" s="2" customFormat="1" ht="12.75" x14ac:dyDescent="0.2">
      <c r="A76" s="26"/>
      <c r="B76" s="27"/>
      <c r="C76" s="26"/>
      <c r="D76" s="39" t="s">
        <v>44</v>
      </c>
      <c r="E76" s="29"/>
      <c r="F76" s="98" t="s">
        <v>45</v>
      </c>
      <c r="G76" s="39" t="s">
        <v>44</v>
      </c>
      <c r="H76" s="29"/>
      <c r="I76" s="29"/>
      <c r="J76" s="99" t="s">
        <v>45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 x14ac:dyDescent="0.2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 x14ac:dyDescent="0.2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 x14ac:dyDescent="0.2">
      <c r="A82" s="26"/>
      <c r="B82" s="27"/>
      <c r="C82" s="18" t="s">
        <v>81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 x14ac:dyDescent="0.2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 x14ac:dyDescent="0.2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 x14ac:dyDescent="0.2">
      <c r="A85" s="26"/>
      <c r="B85" s="27"/>
      <c r="C85" s="26"/>
      <c r="D85" s="26"/>
      <c r="E85" s="200" t="str">
        <f>E7</f>
        <v>Rekonštrukcia murovaného oplotenia</v>
      </c>
      <c r="F85" s="201"/>
      <c r="G85" s="201"/>
      <c r="H85" s="201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 x14ac:dyDescent="0.2">
      <c r="A86" s="26"/>
      <c r="B86" s="27"/>
      <c r="C86" s="23" t="s">
        <v>79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 x14ac:dyDescent="0.2">
      <c r="A87" s="26"/>
      <c r="B87" s="27"/>
      <c r="C87" s="26"/>
      <c r="D87" s="26"/>
      <c r="E87" s="172" t="str">
        <f>E9</f>
        <v>01 - Rekonštrukcia murovaného oplotenia</v>
      </c>
      <c r="F87" s="199"/>
      <c r="G87" s="199"/>
      <c r="H87" s="199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 x14ac:dyDescent="0.2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 x14ac:dyDescent="0.2">
      <c r="A89" s="26"/>
      <c r="B89" s="27"/>
      <c r="C89" s="23" t="s">
        <v>17</v>
      </c>
      <c r="D89" s="26"/>
      <c r="E89" s="26"/>
      <c r="F89" s="21" t="str">
        <f>F12</f>
        <v>Areál pamätníka SNP v Kľaku</v>
      </c>
      <c r="G89" s="26"/>
      <c r="H89" s="26"/>
      <c r="I89" s="23" t="s">
        <v>19</v>
      </c>
      <c r="J89" s="49"/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customHeight="1" x14ac:dyDescent="0.2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2" customHeight="1" x14ac:dyDescent="0.2">
      <c r="A91" s="26"/>
      <c r="B91" s="27"/>
      <c r="C91" s="23" t="s">
        <v>20</v>
      </c>
      <c r="D91" s="26"/>
      <c r="E91" s="26"/>
      <c r="F91" s="21" t="str">
        <f>E15</f>
        <v xml:space="preserve"> </v>
      </c>
      <c r="G91" s="26"/>
      <c r="H91" s="26"/>
      <c r="I91" s="23" t="s">
        <v>25</v>
      </c>
      <c r="J91" s="24" t="str">
        <f>E21</f>
        <v xml:space="preserve"> 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customHeight="1" x14ac:dyDescent="0.2">
      <c r="A92" s="26"/>
      <c r="B92" s="27"/>
      <c r="C92" s="23" t="s">
        <v>24</v>
      </c>
      <c r="D92" s="26"/>
      <c r="E92" s="26"/>
      <c r="F92" s="21"/>
      <c r="G92" s="26"/>
      <c r="H92" s="26"/>
      <c r="I92" s="23" t="s">
        <v>27</v>
      </c>
      <c r="J92" s="24" t="str">
        <f>E24</f>
        <v xml:space="preserve"> 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 x14ac:dyDescent="0.2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 x14ac:dyDescent="0.2">
      <c r="A94" s="26"/>
      <c r="B94" s="27"/>
      <c r="C94" s="100" t="s">
        <v>82</v>
      </c>
      <c r="D94" s="92"/>
      <c r="E94" s="92"/>
      <c r="F94" s="92"/>
      <c r="G94" s="92"/>
      <c r="H94" s="92"/>
      <c r="I94" s="92"/>
      <c r="J94" s="101" t="s">
        <v>83</v>
      </c>
      <c r="K94" s="92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 x14ac:dyDescent="0.2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customHeight="1" x14ac:dyDescent="0.2">
      <c r="A96" s="26"/>
      <c r="B96" s="27"/>
      <c r="C96" s="102" t="s">
        <v>84</v>
      </c>
      <c r="D96" s="26"/>
      <c r="E96" s="26"/>
      <c r="F96" s="26"/>
      <c r="G96" s="26"/>
      <c r="H96" s="26"/>
      <c r="I96" s="26"/>
      <c r="J96" s="65">
        <f>J126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85</v>
      </c>
    </row>
    <row r="97" spans="1:31" s="9" customFormat="1" ht="24.95" customHeight="1" x14ac:dyDescent="0.2">
      <c r="B97" s="103"/>
      <c r="D97" s="104" t="s">
        <v>86</v>
      </c>
      <c r="E97" s="105"/>
      <c r="F97" s="105"/>
      <c r="G97" s="105"/>
      <c r="H97" s="105"/>
      <c r="I97" s="105"/>
      <c r="J97" s="106">
        <f>J127</f>
        <v>0</v>
      </c>
      <c r="L97" s="103"/>
    </row>
    <row r="98" spans="1:31" s="10" customFormat="1" ht="19.899999999999999" customHeight="1" x14ac:dyDescent="0.2">
      <c r="B98" s="107"/>
      <c r="D98" s="108" t="s">
        <v>87</v>
      </c>
      <c r="E98" s="109"/>
      <c r="F98" s="109"/>
      <c r="G98" s="109"/>
      <c r="H98" s="109"/>
      <c r="I98" s="109"/>
      <c r="J98" s="110">
        <f>J128</f>
        <v>0</v>
      </c>
      <c r="L98" s="107"/>
    </row>
    <row r="99" spans="1:31" s="10" customFormat="1" ht="19.899999999999999" customHeight="1" x14ac:dyDescent="0.2">
      <c r="B99" s="107"/>
      <c r="D99" s="108" t="s">
        <v>88</v>
      </c>
      <c r="E99" s="109"/>
      <c r="F99" s="109"/>
      <c r="G99" s="109"/>
      <c r="H99" s="109"/>
      <c r="I99" s="109"/>
      <c r="J99" s="110">
        <f>J136</f>
        <v>0</v>
      </c>
      <c r="L99" s="107"/>
    </row>
    <row r="100" spans="1:31" s="10" customFormat="1" ht="19.899999999999999" customHeight="1" x14ac:dyDescent="0.2">
      <c r="B100" s="107"/>
      <c r="D100" s="108" t="s">
        <v>89</v>
      </c>
      <c r="E100" s="109"/>
      <c r="F100" s="109"/>
      <c r="G100" s="109"/>
      <c r="H100" s="109"/>
      <c r="I100" s="109"/>
      <c r="J100" s="110">
        <f>J141</f>
        <v>0</v>
      </c>
      <c r="L100" s="107"/>
    </row>
    <row r="101" spans="1:31" s="10" customFormat="1" ht="19.899999999999999" customHeight="1" x14ac:dyDescent="0.2">
      <c r="B101" s="107"/>
      <c r="D101" s="108" t="s">
        <v>90</v>
      </c>
      <c r="E101" s="109"/>
      <c r="F101" s="109"/>
      <c r="G101" s="109"/>
      <c r="H101" s="109"/>
      <c r="I101" s="109"/>
      <c r="J101" s="110">
        <f>J144</f>
        <v>0</v>
      </c>
      <c r="L101" s="107"/>
    </row>
    <row r="102" spans="1:31" s="10" customFormat="1" ht="19.899999999999999" customHeight="1" x14ac:dyDescent="0.2">
      <c r="B102" s="107"/>
      <c r="D102" s="108" t="s">
        <v>91</v>
      </c>
      <c r="E102" s="109"/>
      <c r="F102" s="109"/>
      <c r="G102" s="109"/>
      <c r="H102" s="109"/>
      <c r="I102" s="109"/>
      <c r="J102" s="110">
        <f>J152</f>
        <v>0</v>
      </c>
      <c r="L102" s="107"/>
    </row>
    <row r="103" spans="1:31" s="10" customFormat="1" ht="19.899999999999999" customHeight="1" x14ac:dyDescent="0.2">
      <c r="B103" s="107"/>
      <c r="D103" s="108" t="s">
        <v>92</v>
      </c>
      <c r="E103" s="109"/>
      <c r="F103" s="109"/>
      <c r="G103" s="109"/>
      <c r="H103" s="109"/>
      <c r="I103" s="109"/>
      <c r="J103" s="110">
        <f>J156</f>
        <v>0</v>
      </c>
      <c r="L103" s="107"/>
    </row>
    <row r="104" spans="1:31" s="9" customFormat="1" ht="24.95" customHeight="1" x14ac:dyDescent="0.2">
      <c r="B104" s="103"/>
      <c r="D104" s="104" t="s">
        <v>93</v>
      </c>
      <c r="E104" s="105"/>
      <c r="F104" s="105"/>
      <c r="G104" s="105"/>
      <c r="H104" s="105"/>
      <c r="I104" s="105"/>
      <c r="J104" s="106">
        <f>J158</f>
        <v>0</v>
      </c>
      <c r="L104" s="103"/>
    </row>
    <row r="105" spans="1:31" s="10" customFormat="1" ht="19.899999999999999" customHeight="1" x14ac:dyDescent="0.2">
      <c r="B105" s="107"/>
      <c r="D105" s="108" t="s">
        <v>94</v>
      </c>
      <c r="E105" s="109"/>
      <c r="F105" s="109"/>
      <c r="G105" s="109"/>
      <c r="H105" s="109"/>
      <c r="I105" s="109"/>
      <c r="J105" s="110">
        <f>J159</f>
        <v>0</v>
      </c>
      <c r="L105" s="107"/>
    </row>
    <row r="106" spans="1:31" s="9" customFormat="1" ht="24.95" customHeight="1" x14ac:dyDescent="0.2">
      <c r="B106" s="103"/>
      <c r="D106" s="104" t="s">
        <v>95</v>
      </c>
      <c r="E106" s="105"/>
      <c r="F106" s="105"/>
      <c r="G106" s="105"/>
      <c r="H106" s="105"/>
      <c r="I106" s="105"/>
      <c r="J106" s="106">
        <f>J161</f>
        <v>0</v>
      </c>
      <c r="L106" s="103"/>
    </row>
    <row r="107" spans="1:31" s="2" customFormat="1" ht="21.75" customHeight="1" x14ac:dyDescent="0.2">
      <c r="A107" s="26"/>
      <c r="B107" s="27"/>
      <c r="C107" s="26"/>
      <c r="D107" s="26"/>
      <c r="E107" s="26"/>
      <c r="F107" s="26"/>
      <c r="G107" s="26"/>
      <c r="H107" s="26"/>
      <c r="I107" s="26"/>
      <c r="J107" s="26"/>
      <c r="K107" s="26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6.95" customHeight="1" x14ac:dyDescent="0.2">
      <c r="A108" s="26"/>
      <c r="B108" s="41"/>
      <c r="C108" s="42"/>
      <c r="D108" s="42"/>
      <c r="E108" s="42"/>
      <c r="F108" s="42"/>
      <c r="G108" s="42"/>
      <c r="H108" s="42"/>
      <c r="I108" s="42"/>
      <c r="J108" s="42"/>
      <c r="K108" s="42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12" spans="1:31" s="2" customFormat="1" ht="6.95" customHeight="1" x14ac:dyDescent="0.2">
      <c r="A112" s="26"/>
      <c r="B112" s="43"/>
      <c r="C112" s="44"/>
      <c r="D112" s="44"/>
      <c r="E112" s="44"/>
      <c r="F112" s="44"/>
      <c r="G112" s="44"/>
      <c r="H112" s="44"/>
      <c r="I112" s="44"/>
      <c r="J112" s="44"/>
      <c r="K112" s="44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3" s="2" customFormat="1" ht="24.95" customHeight="1" x14ac:dyDescent="0.2">
      <c r="A113" s="26"/>
      <c r="B113" s="27"/>
      <c r="C113" s="18" t="s">
        <v>96</v>
      </c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3" s="2" customFormat="1" ht="6.95" customHeight="1" x14ac:dyDescent="0.2">
      <c r="A114" s="26"/>
      <c r="B114" s="27"/>
      <c r="C114" s="26"/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3" s="2" customFormat="1" ht="12" customHeight="1" x14ac:dyDescent="0.2">
      <c r="A115" s="26"/>
      <c r="B115" s="27"/>
      <c r="C115" s="23" t="s">
        <v>13</v>
      </c>
      <c r="D115" s="26"/>
      <c r="E115" s="26"/>
      <c r="F115" s="26"/>
      <c r="G115" s="26"/>
      <c r="H115" s="2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3" s="2" customFormat="1" ht="16.5" customHeight="1" x14ac:dyDescent="0.2">
      <c r="A116" s="26"/>
      <c r="B116" s="27"/>
      <c r="C116" s="26"/>
      <c r="D116" s="26"/>
      <c r="E116" s="200" t="str">
        <f>E7</f>
        <v>Rekonštrukcia murovaného oplotenia</v>
      </c>
      <c r="F116" s="201"/>
      <c r="G116" s="201"/>
      <c r="H116" s="201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3" s="2" customFormat="1" ht="12" customHeight="1" x14ac:dyDescent="0.2">
      <c r="A117" s="26"/>
      <c r="B117" s="27"/>
      <c r="C117" s="23" t="s">
        <v>79</v>
      </c>
      <c r="D117" s="26"/>
      <c r="E117" s="26"/>
      <c r="F117" s="26"/>
      <c r="G117" s="26"/>
      <c r="H117" s="26"/>
      <c r="I117" s="26"/>
      <c r="J117" s="26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3" s="2" customFormat="1" ht="16.5" customHeight="1" x14ac:dyDescent="0.2">
      <c r="A118" s="26"/>
      <c r="B118" s="27"/>
      <c r="C118" s="26"/>
      <c r="D118" s="26"/>
      <c r="E118" s="172" t="str">
        <f>E9</f>
        <v>01 - Rekonštrukcia murovaného oplotenia</v>
      </c>
      <c r="F118" s="199"/>
      <c r="G118" s="199"/>
      <c r="H118" s="199"/>
      <c r="I118" s="26"/>
      <c r="J118" s="26"/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3" s="2" customFormat="1" ht="6.95" customHeight="1" x14ac:dyDescent="0.2">
      <c r="A119" s="26"/>
      <c r="B119" s="27"/>
      <c r="C119" s="26"/>
      <c r="D119" s="26"/>
      <c r="E119" s="26"/>
      <c r="F119" s="26"/>
      <c r="G119" s="26"/>
      <c r="H119" s="26"/>
      <c r="I119" s="26"/>
      <c r="J119" s="26"/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3" s="2" customFormat="1" ht="12" customHeight="1" x14ac:dyDescent="0.2">
      <c r="A120" s="26"/>
      <c r="B120" s="27"/>
      <c r="C120" s="23" t="s">
        <v>17</v>
      </c>
      <c r="D120" s="26"/>
      <c r="E120" s="26"/>
      <c r="F120" s="21" t="str">
        <f>F12</f>
        <v>Areál pamätníka SNP v Kľaku</v>
      </c>
      <c r="G120" s="26"/>
      <c r="H120" s="26"/>
      <c r="I120" s="23" t="s">
        <v>19</v>
      </c>
      <c r="J120" s="49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3" s="2" customFormat="1" ht="6.95" customHeight="1" x14ac:dyDescent="0.2">
      <c r="A121" s="26"/>
      <c r="B121" s="27"/>
      <c r="C121" s="26"/>
      <c r="D121" s="26"/>
      <c r="E121" s="26"/>
      <c r="F121" s="26"/>
      <c r="G121" s="26"/>
      <c r="H121" s="26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3" s="2" customFormat="1" ht="15.2" customHeight="1" x14ac:dyDescent="0.2">
      <c r="A122" s="26"/>
      <c r="B122" s="27"/>
      <c r="C122" s="23" t="s">
        <v>20</v>
      </c>
      <c r="D122" s="26"/>
      <c r="E122" s="26"/>
      <c r="F122" s="21" t="str">
        <f>E15</f>
        <v xml:space="preserve"> </v>
      </c>
      <c r="G122" s="26"/>
      <c r="H122" s="26"/>
      <c r="I122" s="23" t="s">
        <v>25</v>
      </c>
      <c r="J122" s="24" t="str">
        <f>E21</f>
        <v xml:space="preserve"> </v>
      </c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63" s="2" customFormat="1" ht="15.2" customHeight="1" x14ac:dyDescent="0.2">
      <c r="A123" s="26"/>
      <c r="B123" s="27"/>
      <c r="C123" s="23" t="s">
        <v>24</v>
      </c>
      <c r="D123" s="26"/>
      <c r="E123" s="26"/>
      <c r="F123" s="21"/>
      <c r="G123" s="26"/>
      <c r="H123" s="26"/>
      <c r="I123" s="23" t="s">
        <v>27</v>
      </c>
      <c r="J123" s="24" t="str">
        <f>E24</f>
        <v xml:space="preserve"> </v>
      </c>
      <c r="K123" s="26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63" s="2" customFormat="1" ht="10.35" customHeight="1" x14ac:dyDescent="0.2">
      <c r="A124" s="26"/>
      <c r="B124" s="27"/>
      <c r="C124" s="26"/>
      <c r="D124" s="26"/>
      <c r="E124" s="26"/>
      <c r="F124" s="26"/>
      <c r="G124" s="26"/>
      <c r="H124" s="26"/>
      <c r="I124" s="26"/>
      <c r="J124" s="26"/>
      <c r="K124" s="26"/>
      <c r="L124" s="3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63" s="11" customFormat="1" ht="29.25" customHeight="1" x14ac:dyDescent="0.2">
      <c r="A125" s="111"/>
      <c r="B125" s="112"/>
      <c r="C125" s="113" t="s">
        <v>97</v>
      </c>
      <c r="D125" s="114" t="s">
        <v>54</v>
      </c>
      <c r="E125" s="114" t="s">
        <v>50</v>
      </c>
      <c r="F125" s="114" t="s">
        <v>51</v>
      </c>
      <c r="G125" s="114" t="s">
        <v>98</v>
      </c>
      <c r="H125" s="114" t="s">
        <v>99</v>
      </c>
      <c r="I125" s="114" t="s">
        <v>100</v>
      </c>
      <c r="J125" s="115" t="s">
        <v>83</v>
      </c>
      <c r="K125" s="116" t="s">
        <v>101</v>
      </c>
      <c r="L125" s="117"/>
      <c r="M125" s="56" t="s">
        <v>1</v>
      </c>
      <c r="N125" s="57" t="s">
        <v>33</v>
      </c>
      <c r="O125" s="57" t="s">
        <v>102</v>
      </c>
      <c r="P125" s="57" t="s">
        <v>103</v>
      </c>
      <c r="Q125" s="57" t="s">
        <v>104</v>
      </c>
      <c r="R125" s="57" t="s">
        <v>105</v>
      </c>
      <c r="S125" s="57" t="s">
        <v>106</v>
      </c>
      <c r="T125" s="58" t="s">
        <v>107</v>
      </c>
      <c r="U125" s="111"/>
      <c r="V125" s="111"/>
      <c r="W125" s="111"/>
      <c r="X125" s="111"/>
      <c r="Y125" s="111"/>
      <c r="Z125" s="111"/>
      <c r="AA125" s="111"/>
      <c r="AB125" s="111"/>
      <c r="AC125" s="111"/>
      <c r="AD125" s="111"/>
      <c r="AE125" s="111"/>
    </row>
    <row r="126" spans="1:63" s="2" customFormat="1" ht="22.9" customHeight="1" x14ac:dyDescent="0.25">
      <c r="A126" s="26"/>
      <c r="B126" s="27"/>
      <c r="C126" s="63" t="s">
        <v>84</v>
      </c>
      <c r="D126" s="26"/>
      <c r="E126" s="26"/>
      <c r="F126" s="26"/>
      <c r="G126" s="26"/>
      <c r="H126" s="26"/>
      <c r="I126" s="26"/>
      <c r="J126" s="118">
        <f>BK126</f>
        <v>0</v>
      </c>
      <c r="K126" s="26"/>
      <c r="L126" s="27"/>
      <c r="M126" s="59"/>
      <c r="N126" s="50"/>
      <c r="O126" s="60"/>
      <c r="P126" s="119">
        <f>P127+P158+P161</f>
        <v>478.09310399999993</v>
      </c>
      <c r="Q126" s="60"/>
      <c r="R126" s="119">
        <f>R127+R158+R161</f>
        <v>3.9302100000000002</v>
      </c>
      <c r="S126" s="60"/>
      <c r="T126" s="120">
        <f>T127+T158+T161</f>
        <v>10.458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T126" s="14" t="s">
        <v>68</v>
      </c>
      <c r="AU126" s="14" t="s">
        <v>85</v>
      </c>
      <c r="BK126" s="121">
        <f>BK127+BK158+BK161</f>
        <v>0</v>
      </c>
    </row>
    <row r="127" spans="1:63" s="12" customFormat="1" ht="25.9" customHeight="1" x14ac:dyDescent="0.2">
      <c r="B127" s="122"/>
      <c r="D127" s="123" t="s">
        <v>68</v>
      </c>
      <c r="E127" s="124" t="s">
        <v>108</v>
      </c>
      <c r="F127" s="124" t="s">
        <v>109</v>
      </c>
      <c r="J127" s="125">
        <f>BK127</f>
        <v>0</v>
      </c>
      <c r="L127" s="122"/>
      <c r="M127" s="126"/>
      <c r="N127" s="127"/>
      <c r="O127" s="127"/>
      <c r="P127" s="128">
        <f>P128+P136+P141+P144+P152+P156</f>
        <v>476.57810399999994</v>
      </c>
      <c r="Q127" s="127"/>
      <c r="R127" s="128">
        <f>R128+R136+R141+R144+R152+R156</f>
        <v>3.9302100000000002</v>
      </c>
      <c r="S127" s="127"/>
      <c r="T127" s="129">
        <f>T128+T136+T141+T144+T152+T156</f>
        <v>10.458</v>
      </c>
      <c r="AR127" s="123" t="s">
        <v>76</v>
      </c>
      <c r="AT127" s="130" t="s">
        <v>68</v>
      </c>
      <c r="AU127" s="130" t="s">
        <v>69</v>
      </c>
      <c r="AY127" s="123" t="s">
        <v>110</v>
      </c>
      <c r="BK127" s="131">
        <f>BK128+BK136+BK141+BK144+BK152+BK156</f>
        <v>0</v>
      </c>
    </row>
    <row r="128" spans="1:63" s="12" customFormat="1" ht="22.9" customHeight="1" x14ac:dyDescent="0.2">
      <c r="B128" s="122"/>
      <c r="D128" s="123" t="s">
        <v>68</v>
      </c>
      <c r="E128" s="132" t="s">
        <v>76</v>
      </c>
      <c r="F128" s="132" t="s">
        <v>111</v>
      </c>
      <c r="J128" s="133">
        <f>BK128</f>
        <v>0</v>
      </c>
      <c r="L128" s="122"/>
      <c r="M128" s="126"/>
      <c r="N128" s="127"/>
      <c r="O128" s="127"/>
      <c r="P128" s="128">
        <f>SUM(P129:P135)</f>
        <v>73.568799999999996</v>
      </c>
      <c r="Q128" s="127"/>
      <c r="R128" s="128">
        <f>SUM(R129:R135)</f>
        <v>2.4810000000000001E-3</v>
      </c>
      <c r="S128" s="127"/>
      <c r="T128" s="129">
        <f>SUM(T129:T135)</f>
        <v>0</v>
      </c>
      <c r="AR128" s="123" t="s">
        <v>76</v>
      </c>
      <c r="AT128" s="130" t="s">
        <v>68</v>
      </c>
      <c r="AU128" s="130" t="s">
        <v>76</v>
      </c>
      <c r="AY128" s="123" t="s">
        <v>110</v>
      </c>
      <c r="BK128" s="131">
        <f>SUM(BK129:BK135)</f>
        <v>0</v>
      </c>
    </row>
    <row r="129" spans="1:65" s="2" customFormat="1" ht="14.45" customHeight="1" x14ac:dyDescent="0.2">
      <c r="A129" s="26"/>
      <c r="B129" s="134"/>
      <c r="C129" s="135" t="s">
        <v>76</v>
      </c>
      <c r="D129" s="135" t="s">
        <v>112</v>
      </c>
      <c r="E129" s="136" t="s">
        <v>113</v>
      </c>
      <c r="F129" s="137" t="s">
        <v>114</v>
      </c>
      <c r="G129" s="138" t="s">
        <v>115</v>
      </c>
      <c r="H129" s="139">
        <v>20</v>
      </c>
      <c r="I129" s="140"/>
      <c r="J129" s="140">
        <f t="shared" ref="J129:J135" si="0">ROUND(I129*H129,2)</f>
        <v>0</v>
      </c>
      <c r="K129" s="141"/>
      <c r="L129" s="27"/>
      <c r="M129" s="142" t="s">
        <v>1</v>
      </c>
      <c r="N129" s="143" t="s">
        <v>35</v>
      </c>
      <c r="O129" s="144">
        <v>0.83799999999999997</v>
      </c>
      <c r="P129" s="144">
        <f t="shared" ref="P129:P135" si="1">O129*H129</f>
        <v>16.759999999999998</v>
      </c>
      <c r="Q129" s="144">
        <v>0</v>
      </c>
      <c r="R129" s="144">
        <f t="shared" ref="R129:R135" si="2">Q129*H129</f>
        <v>0</v>
      </c>
      <c r="S129" s="144">
        <v>0</v>
      </c>
      <c r="T129" s="145">
        <f t="shared" ref="T129:T135" si="3">S129*H129</f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46" t="s">
        <v>116</v>
      </c>
      <c r="AT129" s="146" t="s">
        <v>112</v>
      </c>
      <c r="AU129" s="146" t="s">
        <v>117</v>
      </c>
      <c r="AY129" s="14" t="s">
        <v>110</v>
      </c>
      <c r="BE129" s="147">
        <f t="shared" ref="BE129:BE135" si="4">IF(N129="základná",J129,0)</f>
        <v>0</v>
      </c>
      <c r="BF129" s="147">
        <f t="shared" ref="BF129:BF135" si="5">IF(N129="znížená",J129,0)</f>
        <v>0</v>
      </c>
      <c r="BG129" s="147">
        <f t="shared" ref="BG129:BG135" si="6">IF(N129="zákl. prenesená",J129,0)</f>
        <v>0</v>
      </c>
      <c r="BH129" s="147">
        <f t="shared" ref="BH129:BH135" si="7">IF(N129="zníž. prenesená",J129,0)</f>
        <v>0</v>
      </c>
      <c r="BI129" s="147">
        <f t="shared" ref="BI129:BI135" si="8">IF(N129="nulová",J129,0)</f>
        <v>0</v>
      </c>
      <c r="BJ129" s="14" t="s">
        <v>117</v>
      </c>
      <c r="BK129" s="147">
        <f t="shared" ref="BK129:BK135" si="9">ROUND(I129*H129,2)</f>
        <v>0</v>
      </c>
      <c r="BL129" s="14" t="s">
        <v>116</v>
      </c>
      <c r="BM129" s="146" t="s">
        <v>118</v>
      </c>
    </row>
    <row r="130" spans="1:65" s="2" customFormat="1" ht="24.2" customHeight="1" x14ac:dyDescent="0.2">
      <c r="A130" s="26"/>
      <c r="B130" s="134"/>
      <c r="C130" s="135" t="s">
        <v>117</v>
      </c>
      <c r="D130" s="135" t="s">
        <v>112</v>
      </c>
      <c r="E130" s="136" t="s">
        <v>119</v>
      </c>
      <c r="F130" s="137" t="s">
        <v>120</v>
      </c>
      <c r="G130" s="138" t="s">
        <v>115</v>
      </c>
      <c r="H130" s="139">
        <v>20</v>
      </c>
      <c r="I130" s="140"/>
      <c r="J130" s="140">
        <f t="shared" si="0"/>
        <v>0</v>
      </c>
      <c r="K130" s="141"/>
      <c r="L130" s="27"/>
      <c r="M130" s="142" t="s">
        <v>1</v>
      </c>
      <c r="N130" s="143" t="s">
        <v>35</v>
      </c>
      <c r="O130" s="144">
        <v>4.2000000000000003E-2</v>
      </c>
      <c r="P130" s="144">
        <f t="shared" si="1"/>
        <v>0.84000000000000008</v>
      </c>
      <c r="Q130" s="144">
        <v>0</v>
      </c>
      <c r="R130" s="144">
        <f t="shared" si="2"/>
        <v>0</v>
      </c>
      <c r="S130" s="144">
        <v>0</v>
      </c>
      <c r="T130" s="145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46" t="s">
        <v>116</v>
      </c>
      <c r="AT130" s="146" t="s">
        <v>112</v>
      </c>
      <c r="AU130" s="146" t="s">
        <v>117</v>
      </c>
      <c r="AY130" s="14" t="s">
        <v>110</v>
      </c>
      <c r="BE130" s="147">
        <f t="shared" si="4"/>
        <v>0</v>
      </c>
      <c r="BF130" s="147">
        <f t="shared" si="5"/>
        <v>0</v>
      </c>
      <c r="BG130" s="147">
        <f t="shared" si="6"/>
        <v>0</v>
      </c>
      <c r="BH130" s="147">
        <f t="shared" si="7"/>
        <v>0</v>
      </c>
      <c r="BI130" s="147">
        <f t="shared" si="8"/>
        <v>0</v>
      </c>
      <c r="BJ130" s="14" t="s">
        <v>117</v>
      </c>
      <c r="BK130" s="147">
        <f t="shared" si="9"/>
        <v>0</v>
      </c>
      <c r="BL130" s="14" t="s">
        <v>116</v>
      </c>
      <c r="BM130" s="146" t="s">
        <v>121</v>
      </c>
    </row>
    <row r="131" spans="1:65" s="2" customFormat="1" ht="24.2" customHeight="1" x14ac:dyDescent="0.2">
      <c r="A131" s="26"/>
      <c r="B131" s="134"/>
      <c r="C131" s="135" t="s">
        <v>122</v>
      </c>
      <c r="D131" s="135" t="s">
        <v>112</v>
      </c>
      <c r="E131" s="136" t="s">
        <v>123</v>
      </c>
      <c r="F131" s="137" t="s">
        <v>124</v>
      </c>
      <c r="G131" s="138" t="s">
        <v>115</v>
      </c>
      <c r="H131" s="139">
        <v>10</v>
      </c>
      <c r="I131" s="140"/>
      <c r="J131" s="140">
        <f t="shared" si="0"/>
        <v>0</v>
      </c>
      <c r="K131" s="141"/>
      <c r="L131" s="27"/>
      <c r="M131" s="142" t="s">
        <v>1</v>
      </c>
      <c r="N131" s="143" t="s">
        <v>35</v>
      </c>
      <c r="O131" s="144">
        <v>0.24199999999999999</v>
      </c>
      <c r="P131" s="144">
        <f t="shared" si="1"/>
        <v>2.42</v>
      </c>
      <c r="Q131" s="144">
        <v>0</v>
      </c>
      <c r="R131" s="144">
        <f t="shared" si="2"/>
        <v>0</v>
      </c>
      <c r="S131" s="144">
        <v>0</v>
      </c>
      <c r="T131" s="145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46" t="s">
        <v>116</v>
      </c>
      <c r="AT131" s="146" t="s">
        <v>112</v>
      </c>
      <c r="AU131" s="146" t="s">
        <v>117</v>
      </c>
      <c r="AY131" s="14" t="s">
        <v>110</v>
      </c>
      <c r="BE131" s="147">
        <f t="shared" si="4"/>
        <v>0</v>
      </c>
      <c r="BF131" s="147">
        <f t="shared" si="5"/>
        <v>0</v>
      </c>
      <c r="BG131" s="147">
        <f t="shared" si="6"/>
        <v>0</v>
      </c>
      <c r="BH131" s="147">
        <f t="shared" si="7"/>
        <v>0</v>
      </c>
      <c r="BI131" s="147">
        <f t="shared" si="8"/>
        <v>0</v>
      </c>
      <c r="BJ131" s="14" t="s">
        <v>117</v>
      </c>
      <c r="BK131" s="147">
        <f t="shared" si="9"/>
        <v>0</v>
      </c>
      <c r="BL131" s="14" t="s">
        <v>116</v>
      </c>
      <c r="BM131" s="146" t="s">
        <v>125</v>
      </c>
    </row>
    <row r="132" spans="1:65" s="2" customFormat="1" ht="24.2" customHeight="1" x14ac:dyDescent="0.2">
      <c r="A132" s="26"/>
      <c r="B132" s="134"/>
      <c r="C132" s="135" t="s">
        <v>116</v>
      </c>
      <c r="D132" s="135" t="s">
        <v>112</v>
      </c>
      <c r="E132" s="136" t="s">
        <v>126</v>
      </c>
      <c r="F132" s="137" t="s">
        <v>127</v>
      </c>
      <c r="G132" s="138" t="s">
        <v>115</v>
      </c>
      <c r="H132" s="139">
        <v>10</v>
      </c>
      <c r="I132" s="140"/>
      <c r="J132" s="140">
        <f t="shared" si="0"/>
        <v>0</v>
      </c>
      <c r="K132" s="141"/>
      <c r="L132" s="27"/>
      <c r="M132" s="142" t="s">
        <v>1</v>
      </c>
      <c r="N132" s="143" t="s">
        <v>35</v>
      </c>
      <c r="O132" s="144">
        <v>2.9780000000000002</v>
      </c>
      <c r="P132" s="144">
        <f t="shared" si="1"/>
        <v>29.78</v>
      </c>
      <c r="Q132" s="144">
        <v>0</v>
      </c>
      <c r="R132" s="144">
        <f t="shared" si="2"/>
        <v>0</v>
      </c>
      <c r="S132" s="144">
        <v>0</v>
      </c>
      <c r="T132" s="145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46" t="s">
        <v>116</v>
      </c>
      <c r="AT132" s="146" t="s">
        <v>112</v>
      </c>
      <c r="AU132" s="146" t="s">
        <v>117</v>
      </c>
      <c r="AY132" s="14" t="s">
        <v>110</v>
      </c>
      <c r="BE132" s="147">
        <f t="shared" si="4"/>
        <v>0</v>
      </c>
      <c r="BF132" s="147">
        <f t="shared" si="5"/>
        <v>0</v>
      </c>
      <c r="BG132" s="147">
        <f t="shared" si="6"/>
        <v>0</v>
      </c>
      <c r="BH132" s="147">
        <f t="shared" si="7"/>
        <v>0</v>
      </c>
      <c r="BI132" s="147">
        <f t="shared" si="8"/>
        <v>0</v>
      </c>
      <c r="BJ132" s="14" t="s">
        <v>117</v>
      </c>
      <c r="BK132" s="147">
        <f t="shared" si="9"/>
        <v>0</v>
      </c>
      <c r="BL132" s="14" t="s">
        <v>116</v>
      </c>
      <c r="BM132" s="146" t="s">
        <v>128</v>
      </c>
    </row>
    <row r="133" spans="1:65" s="2" customFormat="1" ht="24.2" customHeight="1" x14ac:dyDescent="0.2">
      <c r="A133" s="26"/>
      <c r="B133" s="134"/>
      <c r="C133" s="135" t="s">
        <v>129</v>
      </c>
      <c r="D133" s="135" t="s">
        <v>112</v>
      </c>
      <c r="E133" s="136" t="s">
        <v>130</v>
      </c>
      <c r="F133" s="137" t="s">
        <v>131</v>
      </c>
      <c r="G133" s="138" t="s">
        <v>132</v>
      </c>
      <c r="H133" s="139">
        <v>80.3</v>
      </c>
      <c r="I133" s="140"/>
      <c r="J133" s="140">
        <f t="shared" si="0"/>
        <v>0</v>
      </c>
      <c r="K133" s="141"/>
      <c r="L133" s="27"/>
      <c r="M133" s="142" t="s">
        <v>1</v>
      </c>
      <c r="N133" s="143" t="s">
        <v>35</v>
      </c>
      <c r="O133" s="144">
        <v>0.128</v>
      </c>
      <c r="P133" s="144">
        <f t="shared" si="1"/>
        <v>10.2784</v>
      </c>
      <c r="Q133" s="144">
        <v>0</v>
      </c>
      <c r="R133" s="144">
        <f t="shared" si="2"/>
        <v>0</v>
      </c>
      <c r="S133" s="144">
        <v>0</v>
      </c>
      <c r="T133" s="145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46" t="s">
        <v>116</v>
      </c>
      <c r="AT133" s="146" t="s">
        <v>112</v>
      </c>
      <c r="AU133" s="146" t="s">
        <v>117</v>
      </c>
      <c r="AY133" s="14" t="s">
        <v>110</v>
      </c>
      <c r="BE133" s="147">
        <f t="shared" si="4"/>
        <v>0</v>
      </c>
      <c r="BF133" s="147">
        <f t="shared" si="5"/>
        <v>0</v>
      </c>
      <c r="BG133" s="147">
        <f t="shared" si="6"/>
        <v>0</v>
      </c>
      <c r="BH133" s="147">
        <f t="shared" si="7"/>
        <v>0</v>
      </c>
      <c r="BI133" s="147">
        <f t="shared" si="8"/>
        <v>0</v>
      </c>
      <c r="BJ133" s="14" t="s">
        <v>117</v>
      </c>
      <c r="BK133" s="147">
        <f t="shared" si="9"/>
        <v>0</v>
      </c>
      <c r="BL133" s="14" t="s">
        <v>116</v>
      </c>
      <c r="BM133" s="146" t="s">
        <v>133</v>
      </c>
    </row>
    <row r="134" spans="1:65" s="2" customFormat="1" ht="14.45" customHeight="1" x14ac:dyDescent="0.2">
      <c r="A134" s="26"/>
      <c r="B134" s="134"/>
      <c r="C134" s="148" t="s">
        <v>134</v>
      </c>
      <c r="D134" s="148" t="s">
        <v>135</v>
      </c>
      <c r="E134" s="149" t="s">
        <v>136</v>
      </c>
      <c r="F134" s="150" t="s">
        <v>137</v>
      </c>
      <c r="G134" s="151" t="s">
        <v>138</v>
      </c>
      <c r="H134" s="152">
        <v>2.4809999999999999</v>
      </c>
      <c r="I134" s="153"/>
      <c r="J134" s="153">
        <f t="shared" si="0"/>
        <v>0</v>
      </c>
      <c r="K134" s="154"/>
      <c r="L134" s="155"/>
      <c r="M134" s="156" t="s">
        <v>1</v>
      </c>
      <c r="N134" s="157" t="s">
        <v>35</v>
      </c>
      <c r="O134" s="144">
        <v>0</v>
      </c>
      <c r="P134" s="144">
        <f t="shared" si="1"/>
        <v>0</v>
      </c>
      <c r="Q134" s="144">
        <v>1E-3</v>
      </c>
      <c r="R134" s="144">
        <f t="shared" si="2"/>
        <v>2.4810000000000001E-3</v>
      </c>
      <c r="S134" s="144">
        <v>0</v>
      </c>
      <c r="T134" s="145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46" t="s">
        <v>139</v>
      </c>
      <c r="AT134" s="146" t="s">
        <v>135</v>
      </c>
      <c r="AU134" s="146" t="s">
        <v>117</v>
      </c>
      <c r="AY134" s="14" t="s">
        <v>110</v>
      </c>
      <c r="BE134" s="147">
        <f t="shared" si="4"/>
        <v>0</v>
      </c>
      <c r="BF134" s="147">
        <f t="shared" si="5"/>
        <v>0</v>
      </c>
      <c r="BG134" s="147">
        <f t="shared" si="6"/>
        <v>0</v>
      </c>
      <c r="BH134" s="147">
        <f t="shared" si="7"/>
        <v>0</v>
      </c>
      <c r="BI134" s="147">
        <f t="shared" si="8"/>
        <v>0</v>
      </c>
      <c r="BJ134" s="14" t="s">
        <v>117</v>
      </c>
      <c r="BK134" s="147">
        <f t="shared" si="9"/>
        <v>0</v>
      </c>
      <c r="BL134" s="14" t="s">
        <v>116</v>
      </c>
      <c r="BM134" s="146" t="s">
        <v>140</v>
      </c>
    </row>
    <row r="135" spans="1:65" s="2" customFormat="1" ht="24.2" customHeight="1" x14ac:dyDescent="0.2">
      <c r="A135" s="26"/>
      <c r="B135" s="134"/>
      <c r="C135" s="135" t="s">
        <v>141</v>
      </c>
      <c r="D135" s="135" t="s">
        <v>112</v>
      </c>
      <c r="E135" s="136" t="s">
        <v>142</v>
      </c>
      <c r="F135" s="137" t="s">
        <v>143</v>
      </c>
      <c r="G135" s="138" t="s">
        <v>132</v>
      </c>
      <c r="H135" s="139">
        <v>80.3</v>
      </c>
      <c r="I135" s="140"/>
      <c r="J135" s="140">
        <f t="shared" si="0"/>
        <v>0</v>
      </c>
      <c r="K135" s="141"/>
      <c r="L135" s="27"/>
      <c r="M135" s="142" t="s">
        <v>1</v>
      </c>
      <c r="N135" s="143" t="s">
        <v>35</v>
      </c>
      <c r="O135" s="144">
        <v>0.16800000000000001</v>
      </c>
      <c r="P135" s="144">
        <f t="shared" si="1"/>
        <v>13.490400000000001</v>
      </c>
      <c r="Q135" s="144">
        <v>0</v>
      </c>
      <c r="R135" s="144">
        <f t="shared" si="2"/>
        <v>0</v>
      </c>
      <c r="S135" s="144">
        <v>0</v>
      </c>
      <c r="T135" s="145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46" t="s">
        <v>116</v>
      </c>
      <c r="AT135" s="146" t="s">
        <v>112</v>
      </c>
      <c r="AU135" s="146" t="s">
        <v>117</v>
      </c>
      <c r="AY135" s="14" t="s">
        <v>110</v>
      </c>
      <c r="BE135" s="147">
        <f t="shared" si="4"/>
        <v>0</v>
      </c>
      <c r="BF135" s="147">
        <f t="shared" si="5"/>
        <v>0</v>
      </c>
      <c r="BG135" s="147">
        <f t="shared" si="6"/>
        <v>0</v>
      </c>
      <c r="BH135" s="147">
        <f t="shared" si="7"/>
        <v>0</v>
      </c>
      <c r="BI135" s="147">
        <f t="shared" si="8"/>
        <v>0</v>
      </c>
      <c r="BJ135" s="14" t="s">
        <v>117</v>
      </c>
      <c r="BK135" s="147">
        <f t="shared" si="9"/>
        <v>0</v>
      </c>
      <c r="BL135" s="14" t="s">
        <v>116</v>
      </c>
      <c r="BM135" s="146" t="s">
        <v>144</v>
      </c>
    </row>
    <row r="136" spans="1:65" s="12" customFormat="1" ht="22.9" customHeight="1" x14ac:dyDescent="0.2">
      <c r="B136" s="122"/>
      <c r="D136" s="123" t="s">
        <v>68</v>
      </c>
      <c r="E136" s="132" t="s">
        <v>117</v>
      </c>
      <c r="F136" s="132" t="s">
        <v>145</v>
      </c>
      <c r="J136" s="133">
        <f>BK136</f>
        <v>0</v>
      </c>
      <c r="L136" s="122"/>
      <c r="M136" s="126"/>
      <c r="N136" s="127"/>
      <c r="O136" s="127"/>
      <c r="P136" s="128">
        <f>SUM(P137:P140)</f>
        <v>218.9674</v>
      </c>
      <c r="Q136" s="127"/>
      <c r="R136" s="128">
        <f>SUM(R137:R140)</f>
        <v>0.63677899999999998</v>
      </c>
      <c r="S136" s="127"/>
      <c r="T136" s="129">
        <f>SUM(T137:T140)</f>
        <v>10.458</v>
      </c>
      <c r="AR136" s="123" t="s">
        <v>76</v>
      </c>
      <c r="AT136" s="130" t="s">
        <v>68</v>
      </c>
      <c r="AU136" s="130" t="s">
        <v>76</v>
      </c>
      <c r="AY136" s="123" t="s">
        <v>110</v>
      </c>
      <c r="BK136" s="131">
        <f>SUM(BK137:BK140)</f>
        <v>0</v>
      </c>
    </row>
    <row r="137" spans="1:65" s="2" customFormat="1" ht="24.2" customHeight="1" x14ac:dyDescent="0.2">
      <c r="A137" s="26"/>
      <c r="B137" s="134"/>
      <c r="C137" s="135" t="s">
        <v>139</v>
      </c>
      <c r="D137" s="135" t="s">
        <v>112</v>
      </c>
      <c r="E137" s="136" t="s">
        <v>146</v>
      </c>
      <c r="F137" s="137" t="s">
        <v>147</v>
      </c>
      <c r="G137" s="138" t="s">
        <v>132</v>
      </c>
      <c r="H137" s="139">
        <v>80.3</v>
      </c>
      <c r="I137" s="140"/>
      <c r="J137" s="140">
        <f>ROUND(I137*H137,2)</f>
        <v>0</v>
      </c>
      <c r="K137" s="141"/>
      <c r="L137" s="27"/>
      <c r="M137" s="142" t="s">
        <v>1</v>
      </c>
      <c r="N137" s="143" t="s">
        <v>35</v>
      </c>
      <c r="O137" s="144">
        <v>7.0999999999999994E-2</v>
      </c>
      <c r="P137" s="144">
        <f>O137*H137</f>
        <v>5.7012999999999989</v>
      </c>
      <c r="Q137" s="144">
        <v>1.8000000000000001E-4</v>
      </c>
      <c r="R137" s="144">
        <f>Q137*H137</f>
        <v>1.4454E-2</v>
      </c>
      <c r="S137" s="144">
        <v>0</v>
      </c>
      <c r="T137" s="145">
        <f>S137*H137</f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46" t="s">
        <v>116</v>
      </c>
      <c r="AT137" s="146" t="s">
        <v>112</v>
      </c>
      <c r="AU137" s="146" t="s">
        <v>117</v>
      </c>
      <c r="AY137" s="14" t="s">
        <v>110</v>
      </c>
      <c r="BE137" s="147">
        <f>IF(N137="základná",J137,0)</f>
        <v>0</v>
      </c>
      <c r="BF137" s="147">
        <f>IF(N137="znížená",J137,0)</f>
        <v>0</v>
      </c>
      <c r="BG137" s="147">
        <f>IF(N137="zákl. prenesená",J137,0)</f>
        <v>0</v>
      </c>
      <c r="BH137" s="147">
        <f>IF(N137="zníž. prenesená",J137,0)</f>
        <v>0</v>
      </c>
      <c r="BI137" s="147">
        <f>IF(N137="nulová",J137,0)</f>
        <v>0</v>
      </c>
      <c r="BJ137" s="14" t="s">
        <v>117</v>
      </c>
      <c r="BK137" s="147">
        <f>ROUND(I137*H137,2)</f>
        <v>0</v>
      </c>
      <c r="BL137" s="14" t="s">
        <v>116</v>
      </c>
      <c r="BM137" s="146" t="s">
        <v>148</v>
      </c>
    </row>
    <row r="138" spans="1:65" s="2" customFormat="1" ht="24.2" customHeight="1" x14ac:dyDescent="0.2">
      <c r="A138" s="26"/>
      <c r="B138" s="134"/>
      <c r="C138" s="135" t="s">
        <v>149</v>
      </c>
      <c r="D138" s="135" t="s">
        <v>112</v>
      </c>
      <c r="E138" s="136" t="s">
        <v>150</v>
      </c>
      <c r="F138" s="137" t="s">
        <v>151</v>
      </c>
      <c r="G138" s="138" t="s">
        <v>152</v>
      </c>
      <c r="H138" s="139">
        <v>80.3</v>
      </c>
      <c r="I138" s="140"/>
      <c r="J138" s="140">
        <f>ROUND(I138*H138,2)</f>
        <v>0</v>
      </c>
      <c r="K138" s="141"/>
      <c r="L138" s="27"/>
      <c r="M138" s="142" t="s">
        <v>1</v>
      </c>
      <c r="N138" s="143" t="s">
        <v>35</v>
      </c>
      <c r="O138" s="144">
        <v>4.7E-2</v>
      </c>
      <c r="P138" s="144">
        <f>O138*H138</f>
        <v>3.7740999999999998</v>
      </c>
      <c r="Q138" s="144">
        <v>7.7499999999999999E-3</v>
      </c>
      <c r="R138" s="144">
        <f>Q138*H138</f>
        <v>0.62232500000000002</v>
      </c>
      <c r="S138" s="144">
        <v>0</v>
      </c>
      <c r="T138" s="145">
        <f>S138*H138</f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46" t="s">
        <v>116</v>
      </c>
      <c r="AT138" s="146" t="s">
        <v>112</v>
      </c>
      <c r="AU138" s="146" t="s">
        <v>117</v>
      </c>
      <c r="AY138" s="14" t="s">
        <v>110</v>
      </c>
      <c r="BE138" s="147">
        <f>IF(N138="základná",J138,0)</f>
        <v>0</v>
      </c>
      <c r="BF138" s="147">
        <f>IF(N138="znížená",J138,0)</f>
        <v>0</v>
      </c>
      <c r="BG138" s="147">
        <f>IF(N138="zákl. prenesená",J138,0)</f>
        <v>0</v>
      </c>
      <c r="BH138" s="147">
        <f>IF(N138="zníž. prenesená",J138,0)</f>
        <v>0</v>
      </c>
      <c r="BI138" s="147">
        <f>IF(N138="nulová",J138,0)</f>
        <v>0</v>
      </c>
      <c r="BJ138" s="14" t="s">
        <v>117</v>
      </c>
      <c r="BK138" s="147">
        <f>ROUND(I138*H138,2)</f>
        <v>0</v>
      </c>
      <c r="BL138" s="14" t="s">
        <v>116</v>
      </c>
      <c r="BM138" s="146" t="s">
        <v>153</v>
      </c>
    </row>
    <row r="139" spans="1:65" s="2" customFormat="1" ht="14.45" customHeight="1" x14ac:dyDescent="0.2">
      <c r="A139" s="26"/>
      <c r="B139" s="134"/>
      <c r="C139" s="135" t="s">
        <v>154</v>
      </c>
      <c r="D139" s="135" t="s">
        <v>112</v>
      </c>
      <c r="E139" s="136" t="s">
        <v>155</v>
      </c>
      <c r="F139" s="137" t="s">
        <v>156</v>
      </c>
      <c r="G139" s="138" t="s">
        <v>132</v>
      </c>
      <c r="H139" s="139">
        <v>166</v>
      </c>
      <c r="I139" s="140"/>
      <c r="J139" s="140">
        <f>ROUND(I139*H139,2)</f>
        <v>0</v>
      </c>
      <c r="K139" s="141"/>
      <c r="L139" s="27"/>
      <c r="M139" s="142" t="s">
        <v>1</v>
      </c>
      <c r="N139" s="143" t="s">
        <v>35</v>
      </c>
      <c r="O139" s="144">
        <v>0.316</v>
      </c>
      <c r="P139" s="144">
        <f>O139*H139</f>
        <v>52.456000000000003</v>
      </c>
      <c r="Q139" s="144">
        <v>0</v>
      </c>
      <c r="R139" s="144">
        <f>Q139*H139</f>
        <v>0</v>
      </c>
      <c r="S139" s="144">
        <v>0</v>
      </c>
      <c r="T139" s="145">
        <f>S139*H139</f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46" t="s">
        <v>116</v>
      </c>
      <c r="AT139" s="146" t="s">
        <v>112</v>
      </c>
      <c r="AU139" s="146" t="s">
        <v>117</v>
      </c>
      <c r="AY139" s="14" t="s">
        <v>110</v>
      </c>
      <c r="BE139" s="147">
        <f>IF(N139="základná",J139,0)</f>
        <v>0</v>
      </c>
      <c r="BF139" s="147">
        <f>IF(N139="znížená",J139,0)</f>
        <v>0</v>
      </c>
      <c r="BG139" s="147">
        <f>IF(N139="zákl. prenesená",J139,0)</f>
        <v>0</v>
      </c>
      <c r="BH139" s="147">
        <f>IF(N139="zníž. prenesená",J139,0)</f>
        <v>0</v>
      </c>
      <c r="BI139" s="147">
        <f>IF(N139="nulová",J139,0)</f>
        <v>0</v>
      </c>
      <c r="BJ139" s="14" t="s">
        <v>117</v>
      </c>
      <c r="BK139" s="147">
        <f>ROUND(I139*H139,2)</f>
        <v>0</v>
      </c>
      <c r="BL139" s="14" t="s">
        <v>116</v>
      </c>
      <c r="BM139" s="146" t="s">
        <v>157</v>
      </c>
    </row>
    <row r="140" spans="1:65" s="2" customFormat="1" ht="24.2" customHeight="1" x14ac:dyDescent="0.2">
      <c r="A140" s="26"/>
      <c r="B140" s="134"/>
      <c r="C140" s="135" t="s">
        <v>158</v>
      </c>
      <c r="D140" s="135" t="s">
        <v>112</v>
      </c>
      <c r="E140" s="136" t="s">
        <v>159</v>
      </c>
      <c r="F140" s="137" t="s">
        <v>160</v>
      </c>
      <c r="G140" s="138" t="s">
        <v>132</v>
      </c>
      <c r="H140" s="139">
        <v>166</v>
      </c>
      <c r="I140" s="140"/>
      <c r="J140" s="140">
        <f>ROUND(I140*H140,2)</f>
        <v>0</v>
      </c>
      <c r="K140" s="141"/>
      <c r="L140" s="27"/>
      <c r="M140" s="142" t="s">
        <v>1</v>
      </c>
      <c r="N140" s="143" t="s">
        <v>35</v>
      </c>
      <c r="O140" s="144">
        <v>0.94599999999999995</v>
      </c>
      <c r="P140" s="144">
        <f>O140*H140</f>
        <v>157.036</v>
      </c>
      <c r="Q140" s="144">
        <v>0</v>
      </c>
      <c r="R140" s="144">
        <f>Q140*H140</f>
        <v>0</v>
      </c>
      <c r="S140" s="144">
        <v>6.3E-2</v>
      </c>
      <c r="T140" s="145">
        <f>S140*H140</f>
        <v>10.458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46" t="s">
        <v>116</v>
      </c>
      <c r="AT140" s="146" t="s">
        <v>112</v>
      </c>
      <c r="AU140" s="146" t="s">
        <v>117</v>
      </c>
      <c r="AY140" s="14" t="s">
        <v>110</v>
      </c>
      <c r="BE140" s="147">
        <f>IF(N140="základná",J140,0)</f>
        <v>0</v>
      </c>
      <c r="BF140" s="147">
        <f>IF(N140="znížená",J140,0)</f>
        <v>0</v>
      </c>
      <c r="BG140" s="147">
        <f>IF(N140="zákl. prenesená",J140,0)</f>
        <v>0</v>
      </c>
      <c r="BH140" s="147">
        <f>IF(N140="zníž. prenesená",J140,0)</f>
        <v>0</v>
      </c>
      <c r="BI140" s="147">
        <f>IF(N140="nulová",J140,0)</f>
        <v>0</v>
      </c>
      <c r="BJ140" s="14" t="s">
        <v>117</v>
      </c>
      <c r="BK140" s="147">
        <f>ROUND(I140*H140,2)</f>
        <v>0</v>
      </c>
      <c r="BL140" s="14" t="s">
        <v>116</v>
      </c>
      <c r="BM140" s="146" t="s">
        <v>161</v>
      </c>
    </row>
    <row r="141" spans="1:65" s="12" customFormat="1" ht="22.9" customHeight="1" x14ac:dyDescent="0.2">
      <c r="B141" s="122"/>
      <c r="D141" s="123" t="s">
        <v>68</v>
      </c>
      <c r="E141" s="132" t="s">
        <v>116</v>
      </c>
      <c r="F141" s="132" t="s">
        <v>162</v>
      </c>
      <c r="J141" s="133">
        <f>BK141</f>
        <v>0</v>
      </c>
      <c r="L141" s="122"/>
      <c r="M141" s="126"/>
      <c r="N141" s="127"/>
      <c r="O141" s="127"/>
      <c r="P141" s="128">
        <f>SUM(P142:P143)</f>
        <v>33.200000000000003</v>
      </c>
      <c r="Q141" s="127"/>
      <c r="R141" s="128">
        <f>SUM(R142:R143)</f>
        <v>0.12947999999999998</v>
      </c>
      <c r="S141" s="127"/>
      <c r="T141" s="129">
        <f>SUM(T142:T143)</f>
        <v>0</v>
      </c>
      <c r="AR141" s="123" t="s">
        <v>76</v>
      </c>
      <c r="AT141" s="130" t="s">
        <v>68</v>
      </c>
      <c r="AU141" s="130" t="s">
        <v>76</v>
      </c>
      <c r="AY141" s="123" t="s">
        <v>110</v>
      </c>
      <c r="BK141" s="131">
        <f>SUM(BK142:BK143)</f>
        <v>0</v>
      </c>
    </row>
    <row r="142" spans="1:65" s="2" customFormat="1" ht="14.45" customHeight="1" x14ac:dyDescent="0.2">
      <c r="A142" s="26"/>
      <c r="B142" s="134"/>
      <c r="C142" s="135" t="s">
        <v>163</v>
      </c>
      <c r="D142" s="135" t="s">
        <v>112</v>
      </c>
      <c r="E142" s="136" t="s">
        <v>164</v>
      </c>
      <c r="F142" s="137" t="s">
        <v>165</v>
      </c>
      <c r="G142" s="138" t="s">
        <v>132</v>
      </c>
      <c r="H142" s="139">
        <v>166</v>
      </c>
      <c r="I142" s="140"/>
      <c r="J142" s="140">
        <f>ROUND(I142*H142,2)</f>
        <v>0</v>
      </c>
      <c r="K142" s="141"/>
      <c r="L142" s="27"/>
      <c r="M142" s="142" t="s">
        <v>1</v>
      </c>
      <c r="N142" s="143" t="s">
        <v>35</v>
      </c>
      <c r="O142" s="144">
        <v>0.2</v>
      </c>
      <c r="P142" s="144">
        <f>O142*H142</f>
        <v>33.200000000000003</v>
      </c>
      <c r="Q142" s="144">
        <v>1.4999999999999999E-4</v>
      </c>
      <c r="R142" s="144">
        <f>Q142*H142</f>
        <v>2.4899999999999999E-2</v>
      </c>
      <c r="S142" s="144">
        <v>0</v>
      </c>
      <c r="T142" s="145">
        <f>S142*H142</f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46" t="s">
        <v>116</v>
      </c>
      <c r="AT142" s="146" t="s">
        <v>112</v>
      </c>
      <c r="AU142" s="146" t="s">
        <v>117</v>
      </c>
      <c r="AY142" s="14" t="s">
        <v>110</v>
      </c>
      <c r="BE142" s="147">
        <f>IF(N142="základná",J142,0)</f>
        <v>0</v>
      </c>
      <c r="BF142" s="147">
        <f>IF(N142="znížená",J142,0)</f>
        <v>0</v>
      </c>
      <c r="BG142" s="147">
        <f>IF(N142="zákl. prenesená",J142,0)</f>
        <v>0</v>
      </c>
      <c r="BH142" s="147">
        <f>IF(N142="zníž. prenesená",J142,0)</f>
        <v>0</v>
      </c>
      <c r="BI142" s="147">
        <f>IF(N142="nulová",J142,0)</f>
        <v>0</v>
      </c>
      <c r="BJ142" s="14" t="s">
        <v>117</v>
      </c>
      <c r="BK142" s="147">
        <f>ROUND(I142*H142,2)</f>
        <v>0</v>
      </c>
      <c r="BL142" s="14" t="s">
        <v>116</v>
      </c>
      <c r="BM142" s="146" t="s">
        <v>166</v>
      </c>
    </row>
    <row r="143" spans="1:65" s="2" customFormat="1" ht="24.2" customHeight="1" x14ac:dyDescent="0.2">
      <c r="A143" s="26"/>
      <c r="B143" s="134"/>
      <c r="C143" s="148" t="s">
        <v>167</v>
      </c>
      <c r="D143" s="148" t="s">
        <v>135</v>
      </c>
      <c r="E143" s="149" t="s">
        <v>168</v>
      </c>
      <c r="F143" s="150" t="s">
        <v>169</v>
      </c>
      <c r="G143" s="151" t="s">
        <v>132</v>
      </c>
      <c r="H143" s="152">
        <v>174.3</v>
      </c>
      <c r="I143" s="153"/>
      <c r="J143" s="153">
        <f>ROUND(I143*H143,2)</f>
        <v>0</v>
      </c>
      <c r="K143" s="154"/>
      <c r="L143" s="155"/>
      <c r="M143" s="156" t="s">
        <v>1</v>
      </c>
      <c r="N143" s="157" t="s">
        <v>35</v>
      </c>
      <c r="O143" s="144">
        <v>0</v>
      </c>
      <c r="P143" s="144">
        <f>O143*H143</f>
        <v>0</v>
      </c>
      <c r="Q143" s="144">
        <v>5.9999999999999995E-4</v>
      </c>
      <c r="R143" s="144">
        <f>Q143*H143</f>
        <v>0.10457999999999999</v>
      </c>
      <c r="S143" s="144">
        <v>0</v>
      </c>
      <c r="T143" s="145">
        <f>S143*H143</f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46" t="s">
        <v>139</v>
      </c>
      <c r="AT143" s="146" t="s">
        <v>135</v>
      </c>
      <c r="AU143" s="146" t="s">
        <v>117</v>
      </c>
      <c r="AY143" s="14" t="s">
        <v>110</v>
      </c>
      <c r="BE143" s="147">
        <f>IF(N143="základná",J143,0)</f>
        <v>0</v>
      </c>
      <c r="BF143" s="147">
        <f>IF(N143="znížená",J143,0)</f>
        <v>0</v>
      </c>
      <c r="BG143" s="147">
        <f>IF(N143="zákl. prenesená",J143,0)</f>
        <v>0</v>
      </c>
      <c r="BH143" s="147">
        <f>IF(N143="zníž. prenesená",J143,0)</f>
        <v>0</v>
      </c>
      <c r="BI143" s="147">
        <f>IF(N143="nulová",J143,0)</f>
        <v>0</v>
      </c>
      <c r="BJ143" s="14" t="s">
        <v>117</v>
      </c>
      <c r="BK143" s="147">
        <f>ROUND(I143*H143,2)</f>
        <v>0</v>
      </c>
      <c r="BL143" s="14" t="s">
        <v>116</v>
      </c>
      <c r="BM143" s="146" t="s">
        <v>170</v>
      </c>
    </row>
    <row r="144" spans="1:65" s="12" customFormat="1" ht="22.9" customHeight="1" x14ac:dyDescent="0.2">
      <c r="B144" s="122"/>
      <c r="D144" s="123" t="s">
        <v>68</v>
      </c>
      <c r="E144" s="132" t="s">
        <v>134</v>
      </c>
      <c r="F144" s="132" t="s">
        <v>171</v>
      </c>
      <c r="J144" s="133">
        <f>BK144</f>
        <v>0</v>
      </c>
      <c r="L144" s="122"/>
      <c r="M144" s="126"/>
      <c r="N144" s="127"/>
      <c r="O144" s="127"/>
      <c r="P144" s="128">
        <f>SUM(P145:P151)</f>
        <v>126.79075999999999</v>
      </c>
      <c r="Q144" s="127"/>
      <c r="R144" s="128">
        <f>SUM(R145:R151)</f>
        <v>3.0849700000000002</v>
      </c>
      <c r="S144" s="127"/>
      <c r="T144" s="129">
        <f>SUM(T145:T151)</f>
        <v>0</v>
      </c>
      <c r="AR144" s="123" t="s">
        <v>76</v>
      </c>
      <c r="AT144" s="130" t="s">
        <v>68</v>
      </c>
      <c r="AU144" s="130" t="s">
        <v>76</v>
      </c>
      <c r="AY144" s="123" t="s">
        <v>110</v>
      </c>
      <c r="BK144" s="131">
        <f>SUM(BK145:BK151)</f>
        <v>0</v>
      </c>
    </row>
    <row r="145" spans="1:65" s="2" customFormat="1" ht="14.45" customHeight="1" x14ac:dyDescent="0.2">
      <c r="A145" s="26"/>
      <c r="B145" s="134"/>
      <c r="C145" s="135" t="s">
        <v>172</v>
      </c>
      <c r="D145" s="135" t="s">
        <v>112</v>
      </c>
      <c r="E145" s="136" t="s">
        <v>173</v>
      </c>
      <c r="F145" s="137" t="s">
        <v>174</v>
      </c>
      <c r="G145" s="138" t="s">
        <v>132</v>
      </c>
      <c r="H145" s="139">
        <v>166</v>
      </c>
      <c r="I145" s="140"/>
      <c r="J145" s="140">
        <f t="shared" ref="J145:J151" si="10">ROUND(I145*H145,2)</f>
        <v>0</v>
      </c>
      <c r="K145" s="141"/>
      <c r="L145" s="27"/>
      <c r="M145" s="142" t="s">
        <v>1</v>
      </c>
      <c r="N145" s="143" t="s">
        <v>35</v>
      </c>
      <c r="O145" s="144">
        <v>9.6000000000000002E-2</v>
      </c>
      <c r="P145" s="144">
        <f t="shared" ref="P145:P151" si="11">O145*H145</f>
        <v>15.936</v>
      </c>
      <c r="Q145" s="144">
        <v>6.4000000000000003E-3</v>
      </c>
      <c r="R145" s="144">
        <f t="shared" ref="R145:R151" si="12">Q145*H145</f>
        <v>1.0624</v>
      </c>
      <c r="S145" s="144">
        <v>0</v>
      </c>
      <c r="T145" s="145">
        <f t="shared" ref="T145:T151" si="13">S145*H145</f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46" t="s">
        <v>116</v>
      </c>
      <c r="AT145" s="146" t="s">
        <v>112</v>
      </c>
      <c r="AU145" s="146" t="s">
        <v>117</v>
      </c>
      <c r="AY145" s="14" t="s">
        <v>110</v>
      </c>
      <c r="BE145" s="147">
        <f t="shared" ref="BE145:BE151" si="14">IF(N145="základná",J145,0)</f>
        <v>0</v>
      </c>
      <c r="BF145" s="147">
        <f t="shared" ref="BF145:BF151" si="15">IF(N145="znížená",J145,0)</f>
        <v>0</v>
      </c>
      <c r="BG145" s="147">
        <f t="shared" ref="BG145:BG151" si="16">IF(N145="zákl. prenesená",J145,0)</f>
        <v>0</v>
      </c>
      <c r="BH145" s="147">
        <f t="shared" ref="BH145:BH151" si="17">IF(N145="zníž. prenesená",J145,0)</f>
        <v>0</v>
      </c>
      <c r="BI145" s="147">
        <f t="shared" ref="BI145:BI151" si="18">IF(N145="nulová",J145,0)</f>
        <v>0</v>
      </c>
      <c r="BJ145" s="14" t="s">
        <v>117</v>
      </c>
      <c r="BK145" s="147">
        <f t="shared" ref="BK145:BK151" si="19">ROUND(I145*H145,2)</f>
        <v>0</v>
      </c>
      <c r="BL145" s="14" t="s">
        <v>116</v>
      </c>
      <c r="BM145" s="146" t="s">
        <v>175</v>
      </c>
    </row>
    <row r="146" spans="1:65" s="2" customFormat="1" ht="24.2" customHeight="1" x14ac:dyDescent="0.2">
      <c r="A146" s="26"/>
      <c r="B146" s="134"/>
      <c r="C146" s="135" t="s">
        <v>176</v>
      </c>
      <c r="D146" s="135" t="s">
        <v>112</v>
      </c>
      <c r="E146" s="136" t="s">
        <v>177</v>
      </c>
      <c r="F146" s="137" t="s">
        <v>178</v>
      </c>
      <c r="G146" s="138" t="s">
        <v>132</v>
      </c>
      <c r="H146" s="139">
        <v>198</v>
      </c>
      <c r="I146" s="140"/>
      <c r="J146" s="140">
        <f t="shared" si="10"/>
        <v>0</v>
      </c>
      <c r="K146" s="141"/>
      <c r="L146" s="27"/>
      <c r="M146" s="142" t="s">
        <v>1</v>
      </c>
      <c r="N146" s="143" t="s">
        <v>35</v>
      </c>
      <c r="O146" s="144">
        <v>9.2039999999999997E-2</v>
      </c>
      <c r="P146" s="144">
        <f t="shared" si="11"/>
        <v>18.22392</v>
      </c>
      <c r="Q146" s="144">
        <v>2.0000000000000001E-4</v>
      </c>
      <c r="R146" s="144">
        <f t="shared" si="12"/>
        <v>3.9600000000000003E-2</v>
      </c>
      <c r="S146" s="144">
        <v>0</v>
      </c>
      <c r="T146" s="145">
        <f t="shared" si="1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46" t="s">
        <v>116</v>
      </c>
      <c r="AT146" s="146" t="s">
        <v>112</v>
      </c>
      <c r="AU146" s="146" t="s">
        <v>117</v>
      </c>
      <c r="AY146" s="14" t="s">
        <v>110</v>
      </c>
      <c r="BE146" s="147">
        <f t="shared" si="14"/>
        <v>0</v>
      </c>
      <c r="BF146" s="147">
        <f t="shared" si="15"/>
        <v>0</v>
      </c>
      <c r="BG146" s="147">
        <f t="shared" si="16"/>
        <v>0</v>
      </c>
      <c r="BH146" s="147">
        <f t="shared" si="17"/>
        <v>0</v>
      </c>
      <c r="BI146" s="147">
        <f t="shared" si="18"/>
        <v>0</v>
      </c>
      <c r="BJ146" s="14" t="s">
        <v>117</v>
      </c>
      <c r="BK146" s="147">
        <f t="shared" si="19"/>
        <v>0</v>
      </c>
      <c r="BL146" s="14" t="s">
        <v>116</v>
      </c>
      <c r="BM146" s="146" t="s">
        <v>179</v>
      </c>
    </row>
    <row r="147" spans="1:65" s="2" customFormat="1" ht="24.2" customHeight="1" x14ac:dyDescent="0.2">
      <c r="A147" s="26"/>
      <c r="B147" s="134"/>
      <c r="C147" s="135" t="s">
        <v>180</v>
      </c>
      <c r="D147" s="135" t="s">
        <v>112</v>
      </c>
      <c r="E147" s="136" t="s">
        <v>181</v>
      </c>
      <c r="F147" s="137" t="s">
        <v>182</v>
      </c>
      <c r="G147" s="138" t="s">
        <v>132</v>
      </c>
      <c r="H147" s="139">
        <v>166</v>
      </c>
      <c r="I147" s="140"/>
      <c r="J147" s="140">
        <f t="shared" si="10"/>
        <v>0</v>
      </c>
      <c r="K147" s="141"/>
      <c r="L147" s="27"/>
      <c r="M147" s="142" t="s">
        <v>1</v>
      </c>
      <c r="N147" s="143" t="s">
        <v>35</v>
      </c>
      <c r="O147" s="144">
        <v>0.36774000000000001</v>
      </c>
      <c r="P147" s="144">
        <f t="shared" si="11"/>
        <v>61.044840000000001</v>
      </c>
      <c r="Q147" s="144">
        <v>3.62E-3</v>
      </c>
      <c r="R147" s="144">
        <f t="shared" si="12"/>
        <v>0.60092000000000001</v>
      </c>
      <c r="S147" s="144">
        <v>0</v>
      </c>
      <c r="T147" s="145">
        <f t="shared" si="1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46" t="s">
        <v>116</v>
      </c>
      <c r="AT147" s="146" t="s">
        <v>112</v>
      </c>
      <c r="AU147" s="146" t="s">
        <v>117</v>
      </c>
      <c r="AY147" s="14" t="s">
        <v>110</v>
      </c>
      <c r="BE147" s="147">
        <f t="shared" si="14"/>
        <v>0</v>
      </c>
      <c r="BF147" s="147">
        <f t="shared" si="15"/>
        <v>0</v>
      </c>
      <c r="BG147" s="147">
        <f t="shared" si="16"/>
        <v>0</v>
      </c>
      <c r="BH147" s="147">
        <f t="shared" si="17"/>
        <v>0</v>
      </c>
      <c r="BI147" s="147">
        <f t="shared" si="18"/>
        <v>0</v>
      </c>
      <c r="BJ147" s="14" t="s">
        <v>117</v>
      </c>
      <c r="BK147" s="147">
        <f t="shared" si="19"/>
        <v>0</v>
      </c>
      <c r="BL147" s="14" t="s">
        <v>116</v>
      </c>
      <c r="BM147" s="146" t="s">
        <v>183</v>
      </c>
    </row>
    <row r="148" spans="1:65" s="2" customFormat="1" ht="14.45" customHeight="1" x14ac:dyDescent="0.2">
      <c r="A148" s="26"/>
      <c r="B148" s="134"/>
      <c r="C148" s="135" t="s">
        <v>184</v>
      </c>
      <c r="D148" s="135" t="s">
        <v>112</v>
      </c>
      <c r="E148" s="136" t="s">
        <v>185</v>
      </c>
      <c r="F148" s="137" t="s">
        <v>186</v>
      </c>
      <c r="G148" s="138" t="s">
        <v>132</v>
      </c>
      <c r="H148" s="139">
        <v>166</v>
      </c>
      <c r="I148" s="140"/>
      <c r="J148" s="140">
        <f t="shared" si="10"/>
        <v>0</v>
      </c>
      <c r="K148" s="141"/>
      <c r="L148" s="27"/>
      <c r="M148" s="142" t="s">
        <v>1</v>
      </c>
      <c r="N148" s="143" t="s">
        <v>35</v>
      </c>
      <c r="O148" s="144">
        <v>0.111</v>
      </c>
      <c r="P148" s="144">
        <f t="shared" si="11"/>
        <v>18.426000000000002</v>
      </c>
      <c r="Q148" s="144">
        <v>4.15E-3</v>
      </c>
      <c r="R148" s="144">
        <f t="shared" si="12"/>
        <v>0.68889999999999996</v>
      </c>
      <c r="S148" s="144">
        <v>0</v>
      </c>
      <c r="T148" s="145">
        <f t="shared" si="1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46" t="s">
        <v>116</v>
      </c>
      <c r="AT148" s="146" t="s">
        <v>112</v>
      </c>
      <c r="AU148" s="146" t="s">
        <v>117</v>
      </c>
      <c r="AY148" s="14" t="s">
        <v>110</v>
      </c>
      <c r="BE148" s="147">
        <f t="shared" si="14"/>
        <v>0</v>
      </c>
      <c r="BF148" s="147">
        <f t="shared" si="15"/>
        <v>0</v>
      </c>
      <c r="BG148" s="147">
        <f t="shared" si="16"/>
        <v>0</v>
      </c>
      <c r="BH148" s="147">
        <f t="shared" si="17"/>
        <v>0</v>
      </c>
      <c r="BI148" s="147">
        <f t="shared" si="18"/>
        <v>0</v>
      </c>
      <c r="BJ148" s="14" t="s">
        <v>117</v>
      </c>
      <c r="BK148" s="147">
        <f t="shared" si="19"/>
        <v>0</v>
      </c>
      <c r="BL148" s="14" t="s">
        <v>116</v>
      </c>
      <c r="BM148" s="146" t="s">
        <v>187</v>
      </c>
    </row>
    <row r="149" spans="1:65" s="2" customFormat="1" ht="14.45" customHeight="1" x14ac:dyDescent="0.2">
      <c r="A149" s="26"/>
      <c r="B149" s="134"/>
      <c r="C149" s="135" t="s">
        <v>188</v>
      </c>
      <c r="D149" s="135" t="s">
        <v>112</v>
      </c>
      <c r="E149" s="136" t="s">
        <v>189</v>
      </c>
      <c r="F149" s="137" t="s">
        <v>190</v>
      </c>
      <c r="G149" s="138" t="s">
        <v>152</v>
      </c>
      <c r="H149" s="139">
        <v>15</v>
      </c>
      <c r="I149" s="140"/>
      <c r="J149" s="140">
        <f t="shared" si="10"/>
        <v>0</v>
      </c>
      <c r="K149" s="141"/>
      <c r="L149" s="27"/>
      <c r="M149" s="142" t="s">
        <v>1</v>
      </c>
      <c r="N149" s="143" t="s">
        <v>35</v>
      </c>
      <c r="O149" s="144">
        <v>0.39400000000000002</v>
      </c>
      <c r="P149" s="144">
        <f t="shared" si="11"/>
        <v>5.91</v>
      </c>
      <c r="Q149" s="144">
        <v>1.07E-3</v>
      </c>
      <c r="R149" s="144">
        <f t="shared" si="12"/>
        <v>1.6049999999999998E-2</v>
      </c>
      <c r="S149" s="144">
        <v>0</v>
      </c>
      <c r="T149" s="145">
        <f t="shared" si="1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46" t="s">
        <v>116</v>
      </c>
      <c r="AT149" s="146" t="s">
        <v>112</v>
      </c>
      <c r="AU149" s="146" t="s">
        <v>117</v>
      </c>
      <c r="AY149" s="14" t="s">
        <v>110</v>
      </c>
      <c r="BE149" s="147">
        <f t="shared" si="14"/>
        <v>0</v>
      </c>
      <c r="BF149" s="147">
        <f t="shared" si="15"/>
        <v>0</v>
      </c>
      <c r="BG149" s="147">
        <f t="shared" si="16"/>
        <v>0</v>
      </c>
      <c r="BH149" s="147">
        <f t="shared" si="17"/>
        <v>0</v>
      </c>
      <c r="BI149" s="147">
        <f t="shared" si="18"/>
        <v>0</v>
      </c>
      <c r="BJ149" s="14" t="s">
        <v>117</v>
      </c>
      <c r="BK149" s="147">
        <f t="shared" si="19"/>
        <v>0</v>
      </c>
      <c r="BL149" s="14" t="s">
        <v>116</v>
      </c>
      <c r="BM149" s="146" t="s">
        <v>191</v>
      </c>
    </row>
    <row r="150" spans="1:65" s="2" customFormat="1" ht="14.45" customHeight="1" x14ac:dyDescent="0.2">
      <c r="A150" s="26"/>
      <c r="B150" s="134"/>
      <c r="C150" s="135" t="s">
        <v>192</v>
      </c>
      <c r="D150" s="135" t="s">
        <v>112</v>
      </c>
      <c r="E150" s="136" t="s">
        <v>193</v>
      </c>
      <c r="F150" s="137" t="s">
        <v>234</v>
      </c>
      <c r="G150" s="138" t="s">
        <v>132</v>
      </c>
      <c r="H150" s="139">
        <v>15</v>
      </c>
      <c r="I150" s="140"/>
      <c r="J150" s="140">
        <f t="shared" si="10"/>
        <v>0</v>
      </c>
      <c r="K150" s="141"/>
      <c r="L150" s="27"/>
      <c r="M150" s="142" t="s">
        <v>1</v>
      </c>
      <c r="N150" s="143" t="s">
        <v>35</v>
      </c>
      <c r="O150" s="144">
        <v>0.27</v>
      </c>
      <c r="P150" s="144">
        <f t="shared" si="11"/>
        <v>4.0500000000000007</v>
      </c>
      <c r="Q150" s="144">
        <v>3.4000000000000002E-4</v>
      </c>
      <c r="R150" s="144">
        <f t="shared" si="12"/>
        <v>5.1000000000000004E-3</v>
      </c>
      <c r="S150" s="144">
        <v>0</v>
      </c>
      <c r="T150" s="145">
        <f t="shared" si="1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46" t="s">
        <v>116</v>
      </c>
      <c r="AT150" s="146" t="s">
        <v>112</v>
      </c>
      <c r="AU150" s="146" t="s">
        <v>117</v>
      </c>
      <c r="AY150" s="14" t="s">
        <v>110</v>
      </c>
      <c r="BE150" s="147">
        <f t="shared" si="14"/>
        <v>0</v>
      </c>
      <c r="BF150" s="147">
        <f t="shared" si="15"/>
        <v>0</v>
      </c>
      <c r="BG150" s="147">
        <f t="shared" si="16"/>
        <v>0</v>
      </c>
      <c r="BH150" s="147">
        <f t="shared" si="17"/>
        <v>0</v>
      </c>
      <c r="BI150" s="147">
        <f t="shared" si="18"/>
        <v>0</v>
      </c>
      <c r="BJ150" s="14" t="s">
        <v>117</v>
      </c>
      <c r="BK150" s="147">
        <f t="shared" si="19"/>
        <v>0</v>
      </c>
      <c r="BL150" s="14" t="s">
        <v>116</v>
      </c>
      <c r="BM150" s="146" t="s">
        <v>194</v>
      </c>
    </row>
    <row r="151" spans="1:65" s="2" customFormat="1" ht="24.2" customHeight="1" x14ac:dyDescent="0.2">
      <c r="A151" s="26"/>
      <c r="B151" s="134"/>
      <c r="C151" s="135" t="s">
        <v>7</v>
      </c>
      <c r="D151" s="135" t="s">
        <v>112</v>
      </c>
      <c r="E151" s="136" t="s">
        <v>195</v>
      </c>
      <c r="F151" s="137" t="s">
        <v>196</v>
      </c>
      <c r="G151" s="138" t="s">
        <v>132</v>
      </c>
      <c r="H151" s="139">
        <v>32</v>
      </c>
      <c r="I151" s="140"/>
      <c r="J151" s="140">
        <f t="shared" si="10"/>
        <v>0</v>
      </c>
      <c r="K151" s="141"/>
      <c r="L151" s="27"/>
      <c r="M151" s="142" t="s">
        <v>1</v>
      </c>
      <c r="N151" s="143" t="s">
        <v>35</v>
      </c>
      <c r="O151" s="144">
        <v>0.1</v>
      </c>
      <c r="P151" s="144">
        <f t="shared" si="11"/>
        <v>3.2</v>
      </c>
      <c r="Q151" s="144">
        <v>2.1000000000000001E-2</v>
      </c>
      <c r="R151" s="144">
        <f t="shared" si="12"/>
        <v>0.67200000000000004</v>
      </c>
      <c r="S151" s="144">
        <v>0</v>
      </c>
      <c r="T151" s="145">
        <f t="shared" si="1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46" t="s">
        <v>116</v>
      </c>
      <c r="AT151" s="146" t="s">
        <v>112</v>
      </c>
      <c r="AU151" s="146" t="s">
        <v>117</v>
      </c>
      <c r="AY151" s="14" t="s">
        <v>110</v>
      </c>
      <c r="BE151" s="147">
        <f t="shared" si="14"/>
        <v>0</v>
      </c>
      <c r="BF151" s="147">
        <f t="shared" si="15"/>
        <v>0</v>
      </c>
      <c r="BG151" s="147">
        <f t="shared" si="16"/>
        <v>0</v>
      </c>
      <c r="BH151" s="147">
        <f t="shared" si="17"/>
        <v>0</v>
      </c>
      <c r="BI151" s="147">
        <f t="shared" si="18"/>
        <v>0</v>
      </c>
      <c r="BJ151" s="14" t="s">
        <v>117</v>
      </c>
      <c r="BK151" s="147">
        <f t="shared" si="19"/>
        <v>0</v>
      </c>
      <c r="BL151" s="14" t="s">
        <v>116</v>
      </c>
      <c r="BM151" s="146" t="s">
        <v>197</v>
      </c>
    </row>
    <row r="152" spans="1:65" s="12" customFormat="1" ht="22.9" customHeight="1" x14ac:dyDescent="0.2">
      <c r="B152" s="122"/>
      <c r="D152" s="123" t="s">
        <v>68</v>
      </c>
      <c r="E152" s="132" t="s">
        <v>149</v>
      </c>
      <c r="F152" s="132" t="s">
        <v>198</v>
      </c>
      <c r="J152" s="133">
        <f>BK152</f>
        <v>0</v>
      </c>
      <c r="L152" s="122"/>
      <c r="M152" s="126"/>
      <c r="N152" s="127"/>
      <c r="O152" s="127"/>
      <c r="P152" s="128">
        <f>SUM(P153:P155)</f>
        <v>20.522004000000003</v>
      </c>
      <c r="Q152" s="127"/>
      <c r="R152" s="128">
        <f>SUM(R153:R155)</f>
        <v>7.6499999999999999E-2</v>
      </c>
      <c r="S152" s="127"/>
      <c r="T152" s="129">
        <f>SUM(T153:T155)</f>
        <v>0</v>
      </c>
      <c r="AR152" s="123" t="s">
        <v>76</v>
      </c>
      <c r="AT152" s="130" t="s">
        <v>68</v>
      </c>
      <c r="AU152" s="130" t="s">
        <v>76</v>
      </c>
      <c r="AY152" s="123" t="s">
        <v>110</v>
      </c>
      <c r="BK152" s="131">
        <f>SUM(BK153:BK155)</f>
        <v>0</v>
      </c>
    </row>
    <row r="153" spans="1:65" s="2" customFormat="1" ht="24.2" customHeight="1" x14ac:dyDescent="0.2">
      <c r="A153" s="26"/>
      <c r="B153" s="134"/>
      <c r="C153" s="135" t="s">
        <v>199</v>
      </c>
      <c r="D153" s="135" t="s">
        <v>112</v>
      </c>
      <c r="E153" s="136" t="s">
        <v>200</v>
      </c>
      <c r="F153" s="137" t="s">
        <v>201</v>
      </c>
      <c r="G153" s="138" t="s">
        <v>132</v>
      </c>
      <c r="H153" s="139">
        <v>50</v>
      </c>
      <c r="I153" s="140"/>
      <c r="J153" s="140">
        <f>ROUND(I153*H153,2)</f>
        <v>0</v>
      </c>
      <c r="K153" s="141"/>
      <c r="L153" s="27"/>
      <c r="M153" s="142" t="s">
        <v>1</v>
      </c>
      <c r="N153" s="143" t="s">
        <v>35</v>
      </c>
      <c r="O153" s="144">
        <v>9.9210000000000007E-2</v>
      </c>
      <c r="P153" s="144">
        <f>O153*H153</f>
        <v>4.9605000000000006</v>
      </c>
      <c r="Q153" s="144">
        <v>1.5299999999999999E-3</v>
      </c>
      <c r="R153" s="144">
        <f>Q153*H153</f>
        <v>7.6499999999999999E-2</v>
      </c>
      <c r="S153" s="144">
        <v>0</v>
      </c>
      <c r="T153" s="145">
        <f>S153*H153</f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46" t="s">
        <v>116</v>
      </c>
      <c r="AT153" s="146" t="s">
        <v>112</v>
      </c>
      <c r="AU153" s="146" t="s">
        <v>117</v>
      </c>
      <c r="AY153" s="14" t="s">
        <v>110</v>
      </c>
      <c r="BE153" s="147">
        <f>IF(N153="základná",J153,0)</f>
        <v>0</v>
      </c>
      <c r="BF153" s="147">
        <f>IF(N153="znížená",J153,0)</f>
        <v>0</v>
      </c>
      <c r="BG153" s="147">
        <f>IF(N153="zákl. prenesená",J153,0)</f>
        <v>0</v>
      </c>
      <c r="BH153" s="147">
        <f>IF(N153="zníž. prenesená",J153,0)</f>
        <v>0</v>
      </c>
      <c r="BI153" s="147">
        <f>IF(N153="nulová",J153,0)</f>
        <v>0</v>
      </c>
      <c r="BJ153" s="14" t="s">
        <v>117</v>
      </c>
      <c r="BK153" s="147">
        <f>ROUND(I153*H153,2)</f>
        <v>0</v>
      </c>
      <c r="BL153" s="14" t="s">
        <v>116</v>
      </c>
      <c r="BM153" s="146" t="s">
        <v>202</v>
      </c>
    </row>
    <row r="154" spans="1:65" s="2" customFormat="1" ht="14.45" customHeight="1" x14ac:dyDescent="0.2">
      <c r="A154" s="26"/>
      <c r="B154" s="134"/>
      <c r="C154" s="135" t="s">
        <v>203</v>
      </c>
      <c r="D154" s="135" t="s">
        <v>112</v>
      </c>
      <c r="E154" s="136" t="s">
        <v>204</v>
      </c>
      <c r="F154" s="137" t="s">
        <v>205</v>
      </c>
      <c r="G154" s="138" t="s">
        <v>206</v>
      </c>
      <c r="H154" s="139">
        <v>10.458</v>
      </c>
      <c r="I154" s="140"/>
      <c r="J154" s="140">
        <f>ROUND(I154*H154,2)</f>
        <v>0</v>
      </c>
      <c r="K154" s="141"/>
      <c r="L154" s="27"/>
      <c r="M154" s="142" t="s">
        <v>1</v>
      </c>
      <c r="N154" s="143" t="s">
        <v>35</v>
      </c>
      <c r="O154" s="144">
        <v>0.59799999999999998</v>
      </c>
      <c r="P154" s="144">
        <f>O154*H154</f>
        <v>6.2538840000000002</v>
      </c>
      <c r="Q154" s="144">
        <v>0</v>
      </c>
      <c r="R154" s="144">
        <f>Q154*H154</f>
        <v>0</v>
      </c>
      <c r="S154" s="144">
        <v>0</v>
      </c>
      <c r="T154" s="145">
        <f>S154*H154</f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46" t="s">
        <v>116</v>
      </c>
      <c r="AT154" s="146" t="s">
        <v>112</v>
      </c>
      <c r="AU154" s="146" t="s">
        <v>117</v>
      </c>
      <c r="AY154" s="14" t="s">
        <v>110</v>
      </c>
      <c r="BE154" s="147">
        <f>IF(N154="základná",J154,0)</f>
        <v>0</v>
      </c>
      <c r="BF154" s="147">
        <f>IF(N154="znížená",J154,0)</f>
        <v>0</v>
      </c>
      <c r="BG154" s="147">
        <f>IF(N154="zákl. prenesená",J154,0)</f>
        <v>0</v>
      </c>
      <c r="BH154" s="147">
        <f>IF(N154="zníž. prenesená",J154,0)</f>
        <v>0</v>
      </c>
      <c r="BI154" s="147">
        <f>IF(N154="nulová",J154,0)</f>
        <v>0</v>
      </c>
      <c r="BJ154" s="14" t="s">
        <v>117</v>
      </c>
      <c r="BK154" s="147">
        <f>ROUND(I154*H154,2)</f>
        <v>0</v>
      </c>
      <c r="BL154" s="14" t="s">
        <v>116</v>
      </c>
      <c r="BM154" s="146" t="s">
        <v>207</v>
      </c>
    </row>
    <row r="155" spans="1:65" s="2" customFormat="1" ht="24.2" customHeight="1" x14ac:dyDescent="0.2">
      <c r="A155" s="26"/>
      <c r="B155" s="134"/>
      <c r="C155" s="135" t="s">
        <v>208</v>
      </c>
      <c r="D155" s="135" t="s">
        <v>112</v>
      </c>
      <c r="E155" s="136" t="s">
        <v>209</v>
      </c>
      <c r="F155" s="137" t="s">
        <v>210</v>
      </c>
      <c r="G155" s="138" t="s">
        <v>206</v>
      </c>
      <c r="H155" s="139">
        <v>10.458</v>
      </c>
      <c r="I155" s="140"/>
      <c r="J155" s="140">
        <f>ROUND(I155*H155,2)</f>
        <v>0</v>
      </c>
      <c r="K155" s="141"/>
      <c r="L155" s="27"/>
      <c r="M155" s="142" t="s">
        <v>1</v>
      </c>
      <c r="N155" s="143" t="s">
        <v>35</v>
      </c>
      <c r="O155" s="144">
        <v>0.89</v>
      </c>
      <c r="P155" s="144">
        <f>O155*H155</f>
        <v>9.30762</v>
      </c>
      <c r="Q155" s="144">
        <v>0</v>
      </c>
      <c r="R155" s="144">
        <f>Q155*H155</f>
        <v>0</v>
      </c>
      <c r="S155" s="144">
        <v>0</v>
      </c>
      <c r="T155" s="145">
        <f>S155*H155</f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46" t="s">
        <v>116</v>
      </c>
      <c r="AT155" s="146" t="s">
        <v>112</v>
      </c>
      <c r="AU155" s="146" t="s">
        <v>117</v>
      </c>
      <c r="AY155" s="14" t="s">
        <v>110</v>
      </c>
      <c r="BE155" s="147">
        <f>IF(N155="základná",J155,0)</f>
        <v>0</v>
      </c>
      <c r="BF155" s="147">
        <f>IF(N155="znížená",J155,0)</f>
        <v>0</v>
      </c>
      <c r="BG155" s="147">
        <f>IF(N155="zákl. prenesená",J155,0)</f>
        <v>0</v>
      </c>
      <c r="BH155" s="147">
        <f>IF(N155="zníž. prenesená",J155,0)</f>
        <v>0</v>
      </c>
      <c r="BI155" s="147">
        <f>IF(N155="nulová",J155,0)</f>
        <v>0</v>
      </c>
      <c r="BJ155" s="14" t="s">
        <v>117</v>
      </c>
      <c r="BK155" s="147">
        <f>ROUND(I155*H155,2)</f>
        <v>0</v>
      </c>
      <c r="BL155" s="14" t="s">
        <v>116</v>
      </c>
      <c r="BM155" s="146" t="s">
        <v>211</v>
      </c>
    </row>
    <row r="156" spans="1:65" s="12" customFormat="1" ht="22.9" customHeight="1" x14ac:dyDescent="0.2">
      <c r="B156" s="122"/>
      <c r="D156" s="123" t="s">
        <v>68</v>
      </c>
      <c r="E156" s="132" t="s">
        <v>212</v>
      </c>
      <c r="F156" s="132" t="s">
        <v>213</v>
      </c>
      <c r="J156" s="133">
        <f>BK156</f>
        <v>0</v>
      </c>
      <c r="L156" s="122"/>
      <c r="M156" s="126"/>
      <c r="N156" s="127"/>
      <c r="O156" s="127"/>
      <c r="P156" s="128">
        <f>P157</f>
        <v>3.5291400000000004</v>
      </c>
      <c r="Q156" s="127"/>
      <c r="R156" s="128">
        <f>R157</f>
        <v>0</v>
      </c>
      <c r="S156" s="127"/>
      <c r="T156" s="129">
        <f>T157</f>
        <v>0</v>
      </c>
      <c r="AR156" s="123" t="s">
        <v>76</v>
      </c>
      <c r="AT156" s="130" t="s">
        <v>68</v>
      </c>
      <c r="AU156" s="130" t="s">
        <v>76</v>
      </c>
      <c r="AY156" s="123" t="s">
        <v>110</v>
      </c>
      <c r="BK156" s="131">
        <f>BK157</f>
        <v>0</v>
      </c>
    </row>
    <row r="157" spans="1:65" s="2" customFormat="1" ht="24.2" customHeight="1" x14ac:dyDescent="0.2">
      <c r="A157" s="26"/>
      <c r="B157" s="134"/>
      <c r="C157" s="135" t="s">
        <v>214</v>
      </c>
      <c r="D157" s="135" t="s">
        <v>112</v>
      </c>
      <c r="E157" s="136" t="s">
        <v>215</v>
      </c>
      <c r="F157" s="137" t="s">
        <v>216</v>
      </c>
      <c r="G157" s="138" t="s">
        <v>206</v>
      </c>
      <c r="H157" s="139">
        <v>3.93</v>
      </c>
      <c r="I157" s="140"/>
      <c r="J157" s="140">
        <f>ROUND(I157*H157,2)</f>
        <v>0</v>
      </c>
      <c r="K157" s="141"/>
      <c r="L157" s="27"/>
      <c r="M157" s="142" t="s">
        <v>1</v>
      </c>
      <c r="N157" s="143" t="s">
        <v>35</v>
      </c>
      <c r="O157" s="144">
        <v>0.89800000000000002</v>
      </c>
      <c r="P157" s="144">
        <f>O157*H157</f>
        <v>3.5291400000000004</v>
      </c>
      <c r="Q157" s="144">
        <v>0</v>
      </c>
      <c r="R157" s="144">
        <f>Q157*H157</f>
        <v>0</v>
      </c>
      <c r="S157" s="144">
        <v>0</v>
      </c>
      <c r="T157" s="145">
        <f>S157*H157</f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46" t="s">
        <v>116</v>
      </c>
      <c r="AT157" s="146" t="s">
        <v>112</v>
      </c>
      <c r="AU157" s="146" t="s">
        <v>117</v>
      </c>
      <c r="AY157" s="14" t="s">
        <v>110</v>
      </c>
      <c r="BE157" s="147">
        <f>IF(N157="základná",J157,0)</f>
        <v>0</v>
      </c>
      <c r="BF157" s="147">
        <f>IF(N157="znížená",J157,0)</f>
        <v>0</v>
      </c>
      <c r="BG157" s="147">
        <f>IF(N157="zákl. prenesená",J157,0)</f>
        <v>0</v>
      </c>
      <c r="BH157" s="147">
        <f>IF(N157="zníž. prenesená",J157,0)</f>
        <v>0</v>
      </c>
      <c r="BI157" s="147">
        <f>IF(N157="nulová",J157,0)</f>
        <v>0</v>
      </c>
      <c r="BJ157" s="14" t="s">
        <v>117</v>
      </c>
      <c r="BK157" s="147">
        <f>ROUND(I157*H157,2)</f>
        <v>0</v>
      </c>
      <c r="BL157" s="14" t="s">
        <v>116</v>
      </c>
      <c r="BM157" s="146" t="s">
        <v>217</v>
      </c>
    </row>
    <row r="158" spans="1:65" s="12" customFormat="1" ht="25.9" customHeight="1" x14ac:dyDescent="0.2">
      <c r="B158" s="122"/>
      <c r="D158" s="123" t="s">
        <v>68</v>
      </c>
      <c r="E158" s="124" t="s">
        <v>218</v>
      </c>
      <c r="F158" s="124" t="s">
        <v>219</v>
      </c>
      <c r="J158" s="125">
        <f>BK158</f>
        <v>0</v>
      </c>
      <c r="L158" s="122"/>
      <c r="M158" s="126"/>
      <c r="N158" s="127"/>
      <c r="O158" s="127"/>
      <c r="P158" s="128">
        <f>P159</f>
        <v>1.5150000000000001</v>
      </c>
      <c r="Q158" s="127"/>
      <c r="R158" s="128">
        <f>R159</f>
        <v>0</v>
      </c>
      <c r="S158" s="127"/>
      <c r="T158" s="129">
        <f>T159</f>
        <v>0</v>
      </c>
      <c r="AR158" s="123" t="s">
        <v>117</v>
      </c>
      <c r="AT158" s="130" t="s">
        <v>68</v>
      </c>
      <c r="AU158" s="130" t="s">
        <v>69</v>
      </c>
      <c r="AY158" s="123" t="s">
        <v>110</v>
      </c>
      <c r="BK158" s="131">
        <f>BK159</f>
        <v>0</v>
      </c>
    </row>
    <row r="159" spans="1:65" s="12" customFormat="1" ht="22.9" customHeight="1" x14ac:dyDescent="0.2">
      <c r="B159" s="122"/>
      <c r="D159" s="123" t="s">
        <v>68</v>
      </c>
      <c r="E159" s="132" t="s">
        <v>220</v>
      </c>
      <c r="F159" s="132" t="s">
        <v>221</v>
      </c>
      <c r="J159" s="133">
        <f>BK159</f>
        <v>0</v>
      </c>
      <c r="L159" s="122"/>
      <c r="M159" s="126"/>
      <c r="N159" s="127"/>
      <c r="O159" s="127"/>
      <c r="P159" s="128">
        <f>P160</f>
        <v>1.5150000000000001</v>
      </c>
      <c r="Q159" s="127"/>
      <c r="R159" s="128">
        <f>R160</f>
        <v>0</v>
      </c>
      <c r="S159" s="127"/>
      <c r="T159" s="129">
        <f>T160</f>
        <v>0</v>
      </c>
      <c r="AR159" s="123" t="s">
        <v>117</v>
      </c>
      <c r="AT159" s="130" t="s">
        <v>68</v>
      </c>
      <c r="AU159" s="130" t="s">
        <v>76</v>
      </c>
      <c r="AY159" s="123" t="s">
        <v>110</v>
      </c>
      <c r="BK159" s="131">
        <f>BK160</f>
        <v>0</v>
      </c>
    </row>
    <row r="160" spans="1:65" s="2" customFormat="1" ht="14.45" customHeight="1" x14ac:dyDescent="0.2">
      <c r="A160" s="26"/>
      <c r="B160" s="134"/>
      <c r="C160" s="135" t="s">
        <v>222</v>
      </c>
      <c r="D160" s="135" t="s">
        <v>112</v>
      </c>
      <c r="E160" s="136" t="s">
        <v>223</v>
      </c>
      <c r="F160" s="137" t="s">
        <v>224</v>
      </c>
      <c r="G160" s="138" t="s">
        <v>132</v>
      </c>
      <c r="H160" s="139">
        <v>15</v>
      </c>
      <c r="I160" s="140"/>
      <c r="J160" s="140">
        <f>ROUND(I160*H160,2)</f>
        <v>0</v>
      </c>
      <c r="K160" s="141"/>
      <c r="L160" s="27"/>
      <c r="M160" s="142" t="s">
        <v>1</v>
      </c>
      <c r="N160" s="143" t="s">
        <v>35</v>
      </c>
      <c r="O160" s="144">
        <v>0.10100000000000001</v>
      </c>
      <c r="P160" s="144">
        <f>O160*H160</f>
        <v>1.5150000000000001</v>
      </c>
      <c r="Q160" s="144">
        <v>0</v>
      </c>
      <c r="R160" s="144">
        <f>Q160*H160</f>
        <v>0</v>
      </c>
      <c r="S160" s="144">
        <v>0</v>
      </c>
      <c r="T160" s="145">
        <f>S160*H160</f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46" t="s">
        <v>180</v>
      </c>
      <c r="AT160" s="146" t="s">
        <v>112</v>
      </c>
      <c r="AU160" s="146" t="s">
        <v>117</v>
      </c>
      <c r="AY160" s="14" t="s">
        <v>110</v>
      </c>
      <c r="BE160" s="147">
        <f>IF(N160="základná",J160,0)</f>
        <v>0</v>
      </c>
      <c r="BF160" s="147">
        <f>IF(N160="znížená",J160,0)</f>
        <v>0</v>
      </c>
      <c r="BG160" s="147">
        <f>IF(N160="zákl. prenesená",J160,0)</f>
        <v>0</v>
      </c>
      <c r="BH160" s="147">
        <f>IF(N160="zníž. prenesená",J160,0)</f>
        <v>0</v>
      </c>
      <c r="BI160" s="147">
        <f>IF(N160="nulová",J160,0)</f>
        <v>0</v>
      </c>
      <c r="BJ160" s="14" t="s">
        <v>117</v>
      </c>
      <c r="BK160" s="147">
        <f>ROUND(I160*H160,2)</f>
        <v>0</v>
      </c>
      <c r="BL160" s="14" t="s">
        <v>180</v>
      </c>
      <c r="BM160" s="146" t="s">
        <v>225</v>
      </c>
    </row>
    <row r="161" spans="1:65" s="12" customFormat="1" ht="25.9" customHeight="1" x14ac:dyDescent="0.2">
      <c r="B161" s="122"/>
      <c r="D161" s="123" t="s">
        <v>68</v>
      </c>
      <c r="E161" s="124" t="s">
        <v>226</v>
      </c>
      <c r="F161" s="124" t="s">
        <v>227</v>
      </c>
      <c r="J161" s="125">
        <f>BK161</f>
        <v>0</v>
      </c>
      <c r="L161" s="122"/>
      <c r="M161" s="126"/>
      <c r="N161" s="127"/>
      <c r="O161" s="127"/>
      <c r="P161" s="128">
        <f>P162</f>
        <v>0</v>
      </c>
      <c r="Q161" s="127"/>
      <c r="R161" s="128">
        <f>R162</f>
        <v>0</v>
      </c>
      <c r="S161" s="127"/>
      <c r="T161" s="129">
        <f>T162</f>
        <v>0</v>
      </c>
      <c r="AR161" s="123" t="s">
        <v>129</v>
      </c>
      <c r="AT161" s="130" t="s">
        <v>68</v>
      </c>
      <c r="AU161" s="130" t="s">
        <v>69</v>
      </c>
      <c r="AY161" s="123" t="s">
        <v>110</v>
      </c>
      <c r="BK161" s="131">
        <f>BK162</f>
        <v>0</v>
      </c>
    </row>
    <row r="162" spans="1:65" s="2" customFormat="1" ht="24.2" customHeight="1" x14ac:dyDescent="0.2">
      <c r="A162" s="26"/>
      <c r="B162" s="134"/>
      <c r="C162" s="135" t="s">
        <v>228</v>
      </c>
      <c r="D162" s="135" t="s">
        <v>112</v>
      </c>
      <c r="E162" s="136" t="s">
        <v>229</v>
      </c>
      <c r="F162" s="137" t="s">
        <v>230</v>
      </c>
      <c r="G162" s="138" t="s">
        <v>231</v>
      </c>
      <c r="H162" s="139">
        <v>1</v>
      </c>
      <c r="I162" s="140"/>
      <c r="J162" s="140">
        <f>ROUND(I162*H162,2)</f>
        <v>0</v>
      </c>
      <c r="K162" s="141"/>
      <c r="L162" s="27"/>
      <c r="M162" s="158" t="s">
        <v>1</v>
      </c>
      <c r="N162" s="159" t="s">
        <v>35</v>
      </c>
      <c r="O162" s="160">
        <v>0</v>
      </c>
      <c r="P162" s="160">
        <f>O162*H162</f>
        <v>0</v>
      </c>
      <c r="Q162" s="160">
        <v>0</v>
      </c>
      <c r="R162" s="160">
        <f>Q162*H162</f>
        <v>0</v>
      </c>
      <c r="S162" s="160">
        <v>0</v>
      </c>
      <c r="T162" s="161">
        <f>S162*H162</f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46" t="s">
        <v>232</v>
      </c>
      <c r="AT162" s="146" t="s">
        <v>112</v>
      </c>
      <c r="AU162" s="146" t="s">
        <v>76</v>
      </c>
      <c r="AY162" s="14" t="s">
        <v>110</v>
      </c>
      <c r="BE162" s="147">
        <f>IF(N162="základná",J162,0)</f>
        <v>0</v>
      </c>
      <c r="BF162" s="147">
        <f>IF(N162="znížená",J162,0)</f>
        <v>0</v>
      </c>
      <c r="BG162" s="147">
        <f>IF(N162="zákl. prenesená",J162,0)</f>
        <v>0</v>
      </c>
      <c r="BH162" s="147">
        <f>IF(N162="zníž. prenesená",J162,0)</f>
        <v>0</v>
      </c>
      <c r="BI162" s="147">
        <f>IF(N162="nulová",J162,0)</f>
        <v>0</v>
      </c>
      <c r="BJ162" s="14" t="s">
        <v>117</v>
      </c>
      <c r="BK162" s="147">
        <f>ROUND(I162*H162,2)</f>
        <v>0</v>
      </c>
      <c r="BL162" s="14" t="s">
        <v>232</v>
      </c>
      <c r="BM162" s="146" t="s">
        <v>233</v>
      </c>
    </row>
    <row r="163" spans="1:65" s="2" customFormat="1" ht="6.95" customHeight="1" x14ac:dyDescent="0.2">
      <c r="A163" s="26"/>
      <c r="B163" s="41"/>
      <c r="C163" s="42"/>
      <c r="D163" s="42"/>
      <c r="E163" s="42"/>
      <c r="F163" s="42"/>
      <c r="G163" s="42"/>
      <c r="H163" s="42"/>
      <c r="I163" s="42"/>
      <c r="J163" s="42"/>
      <c r="K163" s="42"/>
      <c r="L163" s="27"/>
      <c r="M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</row>
  </sheetData>
  <autoFilter ref="C125:K162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" footer="0"/>
  <pageSetup paperSize="9" scale="88" fitToHeight="100" orientation="portrait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01 - Rekonštrukcia murova...</vt:lpstr>
      <vt:lpstr>'01 - Rekonštrukcia murova...'!Názvy_tlače</vt:lpstr>
      <vt:lpstr>'Rekapitulácia stavby'!Názvy_tlače</vt:lpstr>
      <vt:lpstr>'01 - Rekonštrukcia murova...'!Oblasť_tlače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URAMOVA\SALIGA04</dc:creator>
  <cp:lastModifiedBy>LUPTÁKOVÁ Renáta</cp:lastModifiedBy>
  <cp:lastPrinted>2021-08-04T05:11:14Z</cp:lastPrinted>
  <dcterms:created xsi:type="dcterms:W3CDTF">2021-04-15T08:18:55Z</dcterms:created>
  <dcterms:modified xsi:type="dcterms:W3CDTF">2021-08-04T05:12:09Z</dcterms:modified>
</cp:coreProperties>
</file>